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05" windowWidth="20730" windowHeight="9915" activeTab="2"/>
  </bookViews>
  <sheets>
    <sheet name="ОБ" sheetId="1" r:id="rId1"/>
    <sheet name="МБ" sheetId="2" r:id="rId2"/>
    <sheet name="Общее" sheetId="3" r:id="rId3"/>
  </sheets>
  <externalReferences>
    <externalReference r:id="rId4"/>
  </externalReferences>
  <definedNames>
    <definedName name="_xlnm.Print_Area" localSheetId="1">МБ!$A$1:$H$28</definedName>
    <definedName name="_xlnm.Print_Area" localSheetId="0">ОБ!$A$1:$Q$32</definedName>
    <definedName name="_xlnm.Print_Area" localSheetId="2">Общее!$A$1:$P$38</definedName>
  </definedNames>
  <calcPr calcId="145621"/>
</workbook>
</file>

<file path=xl/calcChain.xml><?xml version="1.0" encoding="utf-8"?>
<calcChain xmlns="http://schemas.openxmlformats.org/spreadsheetml/2006/main">
  <c r="M28" i="3" l="1"/>
  <c r="M29" i="3"/>
  <c r="M30" i="3"/>
  <c r="H24" i="3"/>
  <c r="I24" i="3"/>
  <c r="J24" i="3"/>
  <c r="K24" i="3"/>
  <c r="M24" i="3"/>
  <c r="K27" i="3"/>
  <c r="D27" i="3"/>
  <c r="H27" i="3"/>
  <c r="I27" i="3"/>
  <c r="P27" i="3"/>
  <c r="P31" i="3" s="1"/>
  <c r="C27" i="3"/>
  <c r="D24" i="3"/>
  <c r="C24" i="3"/>
  <c r="D23" i="3"/>
  <c r="D21" i="3" s="1"/>
  <c r="C22" i="3"/>
  <c r="C21" i="3" s="1"/>
  <c r="E30" i="3"/>
  <c r="L30" i="3" s="1"/>
  <c r="G29" i="3"/>
  <c r="G27" i="3" s="1"/>
  <c r="F29" i="3"/>
  <c r="E29" i="3"/>
  <c r="J29" i="3" s="1"/>
  <c r="J27" i="3" s="1"/>
  <c r="G28" i="3"/>
  <c r="F28" i="3"/>
  <c r="E26" i="3"/>
  <c r="M21" i="3"/>
  <c r="K21" i="3"/>
  <c r="J21" i="3"/>
  <c r="I21" i="3"/>
  <c r="H21" i="3"/>
  <c r="E24" i="2"/>
  <c r="I24" i="2" s="1"/>
  <c r="K24" i="2" s="1"/>
  <c r="L24" i="2" s="1"/>
  <c r="D21" i="2"/>
  <c r="D25" i="2" s="1"/>
  <c r="G21" i="2"/>
  <c r="G25" i="2" s="1"/>
  <c r="J21" i="2"/>
  <c r="J25" i="2" s="1"/>
  <c r="M21" i="2"/>
  <c r="M25" i="2" s="1"/>
  <c r="C21" i="2"/>
  <c r="C25" i="2" s="1"/>
  <c r="E23" i="2"/>
  <c r="H23" i="2" s="1"/>
  <c r="I23" i="2" s="1"/>
  <c r="E22" i="2"/>
  <c r="I22" i="2" s="1"/>
  <c r="D21" i="1"/>
  <c r="E21" i="1" s="1"/>
  <c r="K24" i="1"/>
  <c r="K22" i="1" s="1"/>
  <c r="E24" i="1"/>
  <c r="G24" i="1" s="1"/>
  <c r="E23" i="1"/>
  <c r="F23" i="1" s="1"/>
  <c r="N22" i="1"/>
  <c r="L22" i="1"/>
  <c r="J22" i="1"/>
  <c r="I22" i="1"/>
  <c r="H22" i="1"/>
  <c r="H25" i="1" s="1"/>
  <c r="D22" i="1"/>
  <c r="C22" i="1"/>
  <c r="C20" i="1"/>
  <c r="E20" i="1" s="1"/>
  <c r="F20" i="1" s="1"/>
  <c r="N19" i="1"/>
  <c r="L19" i="1"/>
  <c r="K19" i="1"/>
  <c r="J19" i="1"/>
  <c r="I19" i="1"/>
  <c r="H19" i="1"/>
  <c r="C19" i="1"/>
  <c r="F27" i="3" l="1"/>
  <c r="N25" i="1"/>
  <c r="D19" i="1"/>
  <c r="D25" i="1" s="1"/>
  <c r="J25" i="1"/>
  <c r="I25" i="1"/>
  <c r="L25" i="1"/>
  <c r="K25" i="1"/>
  <c r="C31" i="3"/>
  <c r="L29" i="3"/>
  <c r="D31" i="3"/>
  <c r="E21" i="2"/>
  <c r="E25" i="2" s="1"/>
  <c r="M27" i="3"/>
  <c r="M31" i="3" s="1"/>
  <c r="K31" i="3"/>
  <c r="I31" i="3"/>
  <c r="J31" i="3"/>
  <c r="H31" i="3"/>
  <c r="E23" i="3"/>
  <c r="E22" i="3"/>
  <c r="F22" i="3" s="1"/>
  <c r="E25" i="3"/>
  <c r="E28" i="3"/>
  <c r="N30" i="3"/>
  <c r="O30" i="3" s="1"/>
  <c r="G23" i="3"/>
  <c r="F25" i="3"/>
  <c r="F26" i="3"/>
  <c r="L26" i="3" s="1"/>
  <c r="G26" i="3"/>
  <c r="G22" i="3"/>
  <c r="H21" i="2"/>
  <c r="H25" i="2" s="1"/>
  <c r="F21" i="2"/>
  <c r="F25" i="2" s="1"/>
  <c r="K22" i="2"/>
  <c r="L22" i="2" s="1"/>
  <c r="C25" i="1"/>
  <c r="F24" i="1"/>
  <c r="G21" i="1"/>
  <c r="F21" i="1"/>
  <c r="E19" i="1"/>
  <c r="M24" i="1"/>
  <c r="O24" i="1" s="1"/>
  <c r="P24" i="1" s="1"/>
  <c r="E22" i="1"/>
  <c r="E25" i="1" s="1"/>
  <c r="G23" i="1"/>
  <c r="M23" i="1" s="1"/>
  <c r="G20" i="1"/>
  <c r="G25" i="3" l="1"/>
  <c r="L25" i="3"/>
  <c r="L24" i="3" s="1"/>
  <c r="F23" i="3"/>
  <c r="L23" i="3"/>
  <c r="L28" i="3"/>
  <c r="N28" i="3" s="1"/>
  <c r="O28" i="3" s="1"/>
  <c r="E27" i="3"/>
  <c r="F21" i="3"/>
  <c r="E21" i="3"/>
  <c r="G21" i="3"/>
  <c r="E24" i="3"/>
  <c r="N26" i="3"/>
  <c r="O26" i="3" s="1"/>
  <c r="N23" i="3"/>
  <c r="O23" i="3" s="1"/>
  <c r="L22" i="3"/>
  <c r="F24" i="3"/>
  <c r="G24" i="3"/>
  <c r="I21" i="2"/>
  <c r="I25" i="2" s="1"/>
  <c r="K23" i="2"/>
  <c r="L23" i="2" s="1"/>
  <c r="G19" i="1"/>
  <c r="M21" i="1"/>
  <c r="O21" i="1" s="1"/>
  <c r="P21" i="1" s="1"/>
  <c r="M20" i="1"/>
  <c r="F22" i="1"/>
  <c r="G22" i="1"/>
  <c r="G25" i="1" s="1"/>
  <c r="O23" i="1"/>
  <c r="P23" i="1" s="1"/>
  <c r="F19" i="1"/>
  <c r="G31" i="3" l="1"/>
  <c r="F31" i="3"/>
  <c r="L21" i="3"/>
  <c r="L31" i="3" s="1"/>
  <c r="L27" i="3"/>
  <c r="E31" i="3"/>
  <c r="N29" i="3"/>
  <c r="O29" i="3" s="1"/>
  <c r="N22" i="3"/>
  <c r="O22" i="3" s="1"/>
  <c r="O21" i="3" s="1"/>
  <c r="O27" i="3"/>
  <c r="N25" i="3"/>
  <c r="K21" i="2"/>
  <c r="K25" i="2" s="1"/>
  <c r="F25" i="1"/>
  <c r="O20" i="1"/>
  <c r="P20" i="1" s="1"/>
  <c r="P19" i="1" s="1"/>
  <c r="M19" i="1"/>
  <c r="M22" i="1"/>
  <c r="N21" i="3" l="1"/>
  <c r="M25" i="1"/>
  <c r="N27" i="3"/>
  <c r="O25" i="3"/>
  <c r="O24" i="3" s="1"/>
  <c r="O31" i="3" s="1"/>
  <c r="N24" i="3"/>
  <c r="L21" i="2"/>
  <c r="L25" i="2" s="1"/>
  <c r="O19" i="1"/>
  <c r="P22" i="1"/>
  <c r="P25" i="1" s="1"/>
  <c r="O22" i="1"/>
  <c r="O25" i="1" l="1"/>
  <c r="N31" i="3"/>
</calcChain>
</file>

<file path=xl/sharedStrings.xml><?xml version="1.0" encoding="utf-8"?>
<sst xmlns="http://schemas.openxmlformats.org/spreadsheetml/2006/main" count="146" uniqueCount="57">
  <si>
    <t>Унифицированная форма № Т-3</t>
  </si>
  <si>
    <t>Утверждена постановлением Госкомстата РФ</t>
  </si>
  <si>
    <t>от 5 января 2004 г №1</t>
  </si>
  <si>
    <t>КОД</t>
  </si>
  <si>
    <t>Форма по ОКУД</t>
  </si>
  <si>
    <t xml:space="preserve"> по ОКПО</t>
  </si>
  <si>
    <t>Номер документа</t>
  </si>
  <si>
    <t>Дата составления</t>
  </si>
  <si>
    <t xml:space="preserve">  Утверждено </t>
  </si>
  <si>
    <t>Структурное подразделение</t>
  </si>
  <si>
    <t>Должность (специальность, профессия), разряд, класс (категория) квалификации</t>
  </si>
  <si>
    <t>Количество штатных единиц</t>
  </si>
  <si>
    <t>Надбавка за работу в сельской местности 25%</t>
  </si>
  <si>
    <t>Должностной оклад на ставку</t>
  </si>
  <si>
    <t>Надбавки</t>
  </si>
  <si>
    <t>Итого заработная плата в месяц</t>
  </si>
  <si>
    <t>Итого в год</t>
  </si>
  <si>
    <t>наименование</t>
  </si>
  <si>
    <t>РК и ДВ</t>
  </si>
  <si>
    <t>Обслуживающий персонал     всего</t>
  </si>
  <si>
    <t>Всего</t>
  </si>
  <si>
    <t>Повар</t>
  </si>
  <si>
    <t>Помощник воспитателя</t>
  </si>
  <si>
    <t xml:space="preserve">Заведующий </t>
  </si>
  <si>
    <t>Кухонный рабочий</t>
  </si>
  <si>
    <t>Заведующая МДОАУ Детский сад с.Томичи                                                                А.А. Кротовская</t>
  </si>
  <si>
    <t>Должностной оклад на количество штатных единиц</t>
  </si>
  <si>
    <t>СОГЛАСОВАНО:</t>
  </si>
  <si>
    <t xml:space="preserve">Заместитель главы по финансово-экономическим вопросам - </t>
  </si>
  <si>
    <t>О.В. Заболоцкая</t>
  </si>
  <si>
    <t>Начальник МКУ Отдел образования Белогорского района</t>
  </si>
  <si>
    <t>С.В. Богородов</t>
  </si>
  <si>
    <t>Ночные до 40%</t>
  </si>
  <si>
    <t>начальник МКУ "Финуправление Белогорского района"</t>
  </si>
  <si>
    <t>ШТАТНОЕ РАСПИСАНИЕ</t>
  </si>
  <si>
    <t xml:space="preserve">  Приказом          от </t>
  </si>
  <si>
    <t>Стимулирующая доплата за выслугу лет до 20%</t>
  </si>
  <si>
    <t>За сложность до 100 %</t>
  </si>
  <si>
    <t>Расширенный объем до 70%</t>
  </si>
  <si>
    <t>Доплата за вредность до 12 %</t>
  </si>
  <si>
    <t>Надбавка за классность 25%</t>
  </si>
  <si>
    <t xml:space="preserve">Доплата до минимального размераоплаты труда </t>
  </si>
  <si>
    <t>Примечание</t>
  </si>
  <si>
    <t xml:space="preserve">Административно-уравленческий персонал </t>
  </si>
  <si>
    <t>Педагогический персонал</t>
  </si>
  <si>
    <t>Музыкальный руководитель</t>
  </si>
  <si>
    <t xml:space="preserve">Воспитатель </t>
  </si>
  <si>
    <t>Исп. Е.Ю. Бурыкина</t>
  </si>
  <si>
    <t>Тел.: 3-57-08</t>
  </si>
  <si>
    <t xml:space="preserve">Зам заведующего по воспитательной работе  </t>
  </si>
  <si>
    <t xml:space="preserve">90 % от ставки директора </t>
  </si>
  <si>
    <t xml:space="preserve">МДОАУ Детский сад с.Томичи   </t>
  </si>
  <si>
    <t xml:space="preserve">  Штат в количестве 6,25 ед.</t>
  </si>
  <si>
    <t xml:space="preserve">Заместитель заведующего по воспитательной работе  </t>
  </si>
  <si>
    <t xml:space="preserve">  Штат в количестве 6.0 ед.</t>
  </si>
  <si>
    <t xml:space="preserve">  Штат в количестве 12,25 ед.</t>
  </si>
  <si>
    <t>Приказом № 1  от  02.01.2017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</si>
</sst>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_(* #,##0.00_);_(* \(#,##0.00\);_(* &quot;-&quot;??_);_(@_)"/>
    <numFmt numFmtId="166" formatCode="_(* #,##0_);_(* \(#,##0\);_(* &quot;-&quot;??_);_(@_)"/>
  </numFmts>
  <fonts count="13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0"/>
      <name val="Arial"/>
      <family val="2"/>
      <charset val="204"/>
    </font>
    <font>
      <b/>
      <sz val="12"/>
      <name val="Arial"/>
      <family val="2"/>
      <charset val="204"/>
    </font>
    <font>
      <sz val="9"/>
      <name val="Arial"/>
      <family val="2"/>
      <charset val="204"/>
    </font>
    <font>
      <b/>
      <sz val="11"/>
      <name val="Arial"/>
      <family val="2"/>
      <charset val="204"/>
    </font>
    <font>
      <sz val="9"/>
      <name val="Arial Cyr"/>
      <charset val="204"/>
    </font>
    <font>
      <sz val="8"/>
      <name val="Arial Cyr"/>
      <charset val="204"/>
    </font>
    <font>
      <sz val="11"/>
      <color theme="1"/>
      <name val="Calibri"/>
      <family val="2"/>
      <charset val="204"/>
      <scheme val="minor"/>
    </font>
    <font>
      <b/>
      <sz val="12"/>
      <color rgb="FF00B050"/>
      <name val="Arial"/>
      <family val="2"/>
      <charset val="204"/>
    </font>
    <font>
      <b/>
      <sz val="9"/>
      <name val="Arial"/>
      <family val="2"/>
      <charset val="204"/>
    </font>
    <font>
      <sz val="9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164" fontId="9" fillId="0" borderId="0" applyFont="0" applyFill="0" applyBorder="0" applyAlignment="0" applyProtection="0"/>
  </cellStyleXfs>
  <cellXfs count="148">
    <xf numFmtId="0" fontId="0" fillId="0" borderId="0" xfId="0"/>
    <xf numFmtId="0" fontId="0" fillId="0" borderId="0" xfId="0"/>
    <xf numFmtId="0" fontId="1" fillId="0" borderId="0" xfId="1"/>
    <xf numFmtId="0" fontId="1" fillId="0" borderId="0" xfId="1" applyAlignment="1">
      <alignment horizontal="center"/>
    </xf>
    <xf numFmtId="0" fontId="1" fillId="0" borderId="1" xfId="1" applyBorder="1" applyAlignment="1"/>
    <xf numFmtId="0" fontId="1" fillId="0" borderId="0" xfId="1" applyBorder="1" applyAlignment="1"/>
    <xf numFmtId="0" fontId="1" fillId="0" borderId="1" xfId="1" applyBorder="1" applyAlignment="1">
      <alignment horizontal="left"/>
    </xf>
    <xf numFmtId="0" fontId="6" fillId="0" borderId="0" xfId="1" applyFont="1" applyAlignment="1"/>
    <xf numFmtId="0" fontId="7" fillId="0" borderId="0" xfId="1" applyFont="1"/>
    <xf numFmtId="14" fontId="3" fillId="0" borderId="1" xfId="1" applyNumberFormat="1" applyFont="1" applyBorder="1" applyAlignment="1">
      <alignment horizontal="center"/>
    </xf>
    <xf numFmtId="0" fontId="5" fillId="0" borderId="1" xfId="1" applyFont="1" applyBorder="1" applyAlignment="1"/>
    <xf numFmtId="0" fontId="8" fillId="0" borderId="0" xfId="0" applyFont="1"/>
    <xf numFmtId="0" fontId="2" fillId="0" borderId="0" xfId="0" applyFont="1" applyAlignment="1"/>
    <xf numFmtId="0" fontId="0" fillId="0" borderId="0" xfId="0" applyAlignment="1"/>
    <xf numFmtId="0" fontId="5" fillId="0" borderId="0" xfId="1" applyFont="1" applyBorder="1" applyAlignment="1"/>
    <xf numFmtId="14" fontId="3" fillId="0" borderId="0" xfId="1" applyNumberFormat="1" applyFont="1" applyBorder="1" applyAlignment="1">
      <alignment horizontal="center"/>
    </xf>
    <xf numFmtId="0" fontId="1" fillId="0" borderId="0" xfId="1" applyAlignment="1"/>
    <xf numFmtId="0" fontId="6" fillId="0" borderId="0" xfId="1" applyFont="1" applyAlignment="1">
      <alignment horizontal="center"/>
    </xf>
    <xf numFmtId="0" fontId="4" fillId="0" borderId="0" xfId="1" applyFont="1" applyAlignment="1">
      <alignment horizontal="center"/>
    </xf>
    <xf numFmtId="0" fontId="4" fillId="0" borderId="0" xfId="1" applyFont="1" applyAlignment="1"/>
    <xf numFmtId="0" fontId="1" fillId="0" borderId="3" xfId="1" applyBorder="1"/>
    <xf numFmtId="0" fontId="5" fillId="0" borderId="10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166" fontId="5" fillId="0" borderId="2" xfId="2" applyNumberFormat="1" applyFont="1" applyBorder="1" applyAlignment="1">
      <alignment horizontal="center"/>
    </xf>
    <xf numFmtId="166" fontId="5" fillId="0" borderId="6" xfId="2" applyNumberFormat="1" applyFont="1" applyBorder="1" applyAlignment="1">
      <alignment horizontal="center"/>
    </xf>
    <xf numFmtId="166" fontId="5" fillId="0" borderId="22" xfId="2" applyNumberFormat="1" applyFont="1" applyBorder="1" applyAlignment="1">
      <alignment horizontal="center"/>
    </xf>
    <xf numFmtId="0" fontId="3" fillId="0" borderId="4" xfId="0" applyFont="1" applyBorder="1" applyAlignment="1">
      <alignment wrapText="1"/>
    </xf>
    <xf numFmtId="164" fontId="5" fillId="0" borderId="1" xfId="2" applyNumberFormat="1" applyFont="1" applyBorder="1" applyAlignment="1">
      <alignment horizontal="right" wrapText="1"/>
    </xf>
    <xf numFmtId="0" fontId="3" fillId="0" borderId="4" xfId="0" applyFont="1" applyBorder="1" applyAlignment="1">
      <alignment vertical="top" wrapText="1"/>
    </xf>
    <xf numFmtId="164" fontId="5" fillId="0" borderId="3" xfId="2" applyNumberFormat="1" applyFont="1" applyBorder="1" applyAlignment="1">
      <alignment horizontal="right" wrapText="1"/>
    </xf>
    <xf numFmtId="0" fontId="0" fillId="0" borderId="4" xfId="0" applyBorder="1"/>
    <xf numFmtId="0" fontId="5" fillId="0" borderId="5" xfId="0" applyFont="1" applyBorder="1" applyAlignment="1">
      <alignment horizontal="left"/>
    </xf>
    <xf numFmtId="0" fontId="2" fillId="0" borderId="0" xfId="0" applyFont="1"/>
    <xf numFmtId="0" fontId="3" fillId="0" borderId="5" xfId="0" applyFont="1" applyBorder="1"/>
    <xf numFmtId="164" fontId="3" fillId="0" borderId="5" xfId="2" applyNumberFormat="1" applyFont="1" applyBorder="1" applyAlignment="1">
      <alignment horizontal="right" wrapText="1"/>
    </xf>
    <xf numFmtId="164" fontId="1" fillId="0" borderId="3" xfId="0" applyNumberFormat="1" applyFont="1" applyBorder="1" applyAlignment="1">
      <alignment horizontal="right" wrapText="1"/>
    </xf>
    <xf numFmtId="164" fontId="1" fillId="0" borderId="3" xfId="2" applyNumberFormat="1" applyFont="1" applyBorder="1" applyAlignment="1">
      <alignment horizontal="right" wrapText="1"/>
    </xf>
    <xf numFmtId="164" fontId="1" fillId="0" borderId="2" xfId="0" applyNumberFormat="1" applyFont="1" applyBorder="1" applyAlignment="1">
      <alignment horizontal="right" wrapText="1"/>
    </xf>
    <xf numFmtId="164" fontId="1" fillId="0" borderId="2" xfId="2" applyNumberFormat="1" applyFont="1" applyBorder="1" applyAlignment="1">
      <alignment horizontal="right" wrapText="1"/>
    </xf>
    <xf numFmtId="0" fontId="11" fillId="0" borderId="5" xfId="0" applyFont="1" applyBorder="1"/>
    <xf numFmtId="164" fontId="3" fillId="0" borderId="5" xfId="0" applyNumberFormat="1" applyFont="1" applyBorder="1" applyAlignment="1">
      <alignment horizontal="right" wrapText="1"/>
    </xf>
    <xf numFmtId="164" fontId="3" fillId="0" borderId="28" xfId="0" applyNumberFormat="1" applyFont="1" applyBorder="1" applyAlignment="1">
      <alignment horizontal="right" wrapText="1"/>
    </xf>
    <xf numFmtId="0" fontId="5" fillId="0" borderId="3" xfId="0" applyFont="1" applyBorder="1"/>
    <xf numFmtId="0" fontId="5" fillId="0" borderId="2" xfId="0" applyFont="1" applyBorder="1"/>
    <xf numFmtId="0" fontId="3" fillId="0" borderId="0" xfId="0" applyFont="1"/>
    <xf numFmtId="4" fontId="11" fillId="0" borderId="5" xfId="0" applyNumberFormat="1" applyFont="1" applyBorder="1" applyAlignment="1">
      <alignment horizontal="center"/>
    </xf>
    <xf numFmtId="164" fontId="3" fillId="0" borderId="28" xfId="2" applyNumberFormat="1" applyFont="1" applyBorder="1" applyAlignment="1">
      <alignment horizontal="right" wrapText="1"/>
    </xf>
    <xf numFmtId="164" fontId="1" fillId="0" borderId="22" xfId="2" applyNumberFormat="1" applyFont="1" applyBorder="1" applyAlignment="1">
      <alignment horizontal="right" wrapText="1"/>
    </xf>
    <xf numFmtId="0" fontId="3" fillId="0" borderId="4" xfId="0" applyFont="1" applyBorder="1"/>
    <xf numFmtId="0" fontId="11" fillId="0" borderId="5" xfId="0" applyFont="1" applyBorder="1" applyAlignment="1">
      <alignment horizontal="left"/>
    </xf>
    <xf numFmtId="164" fontId="0" fillId="0" borderId="0" xfId="0" applyNumberFormat="1"/>
    <xf numFmtId="0" fontId="3" fillId="0" borderId="28" xfId="0" applyFont="1" applyBorder="1" applyAlignment="1">
      <alignment horizontal="left" wrapText="1"/>
    </xf>
    <xf numFmtId="0" fontId="3" fillId="0" borderId="0" xfId="0" applyFont="1" applyBorder="1"/>
    <xf numFmtId="0" fontId="11" fillId="0" borderId="0" xfId="0" applyFont="1" applyBorder="1" applyAlignment="1">
      <alignment horizontal="left"/>
    </xf>
    <xf numFmtId="164" fontId="3" fillId="0" borderId="0" xfId="2" applyNumberFormat="1" applyFont="1" applyBorder="1" applyAlignment="1">
      <alignment horizontal="right" wrapText="1"/>
    </xf>
    <xf numFmtId="0" fontId="2" fillId="0" borderId="21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166" fontId="5" fillId="0" borderId="2" xfId="2" applyNumberFormat="1" applyFont="1" applyBorder="1" applyAlignment="1">
      <alignment vertical="center" wrapText="1"/>
    </xf>
    <xf numFmtId="166" fontId="5" fillId="0" borderId="22" xfId="2" applyNumberFormat="1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1" fillId="0" borderId="2" xfId="1" applyBorder="1" applyAlignment="1">
      <alignment wrapText="1"/>
    </xf>
    <xf numFmtId="0" fontId="1" fillId="0" borderId="3" xfId="0" applyFont="1" applyBorder="1"/>
    <xf numFmtId="0" fontId="1" fillId="0" borderId="20" xfId="0" applyFont="1" applyBorder="1" applyAlignment="1">
      <alignment horizontal="right" wrapText="1"/>
    </xf>
    <xf numFmtId="166" fontId="1" fillId="0" borderId="22" xfId="2" applyNumberFormat="1" applyFont="1" applyBorder="1" applyAlignment="1">
      <alignment horizontal="right" wrapText="1"/>
    </xf>
    <xf numFmtId="164" fontId="1" fillId="0" borderId="20" xfId="0" applyNumberFormat="1" applyFont="1" applyBorder="1" applyAlignment="1">
      <alignment horizontal="right" wrapText="1"/>
    </xf>
    <xf numFmtId="165" fontId="11" fillId="0" borderId="5" xfId="2" applyNumberFormat="1" applyFont="1" applyBorder="1" applyAlignment="1"/>
    <xf numFmtId="4" fontId="5" fillId="0" borderId="5" xfId="0" applyNumberFormat="1" applyFont="1" applyBorder="1" applyAlignment="1">
      <alignment horizontal="center"/>
    </xf>
    <xf numFmtId="165" fontId="11" fillId="0" borderId="5" xfId="2" applyNumberFormat="1" applyFont="1" applyBorder="1" applyAlignment="1">
      <alignment wrapText="1"/>
    </xf>
    <xf numFmtId="164" fontId="5" fillId="0" borderId="3" xfId="2" applyNumberFormat="1" applyFont="1" applyBorder="1" applyAlignment="1"/>
    <xf numFmtId="164" fontId="5" fillId="0" borderId="1" xfId="2" applyNumberFormat="1" applyFont="1" applyBorder="1" applyAlignment="1"/>
    <xf numFmtId="164" fontId="11" fillId="0" borderId="1" xfId="0" applyNumberFormat="1" applyFont="1" applyBorder="1" applyAlignment="1"/>
    <xf numFmtId="164" fontId="5" fillId="0" borderId="22" xfId="2" applyNumberFormat="1" applyFont="1" applyBorder="1" applyAlignment="1"/>
    <xf numFmtId="164" fontId="11" fillId="0" borderId="8" xfId="0" applyNumberFormat="1" applyFont="1" applyBorder="1" applyAlignment="1"/>
    <xf numFmtId="164" fontId="5" fillId="0" borderId="6" xfId="2" applyNumberFormat="1" applyFont="1" applyBorder="1" applyAlignment="1"/>
    <xf numFmtId="164" fontId="5" fillId="0" borderId="24" xfId="2" applyNumberFormat="1" applyFont="1" applyBorder="1" applyAlignment="1"/>
    <xf numFmtId="4" fontId="1" fillId="0" borderId="1" xfId="1" applyNumberFormat="1" applyFont="1" applyBorder="1" applyAlignment="1"/>
    <xf numFmtId="4" fontId="1" fillId="0" borderId="3" xfId="1" applyNumberFormat="1" applyFont="1" applyBorder="1" applyAlignment="1"/>
    <xf numFmtId="4" fontId="1" fillId="0" borderId="3" xfId="1" applyNumberFormat="1" applyFont="1" applyBorder="1" applyAlignment="1">
      <alignment horizontal="right" wrapText="1"/>
    </xf>
    <xf numFmtId="4" fontId="1" fillId="0" borderId="1" xfId="1" applyNumberFormat="1" applyFont="1" applyBorder="1" applyAlignment="1">
      <alignment horizontal="right"/>
    </xf>
    <xf numFmtId="0" fontId="5" fillId="0" borderId="6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11" fillId="0" borderId="4" xfId="0" applyFont="1" applyBorder="1" applyAlignment="1">
      <alignment wrapText="1"/>
    </xf>
    <xf numFmtId="164" fontId="11" fillId="0" borderId="5" xfId="2" applyNumberFormat="1" applyFont="1" applyBorder="1" applyAlignment="1">
      <alignment horizontal="right" wrapText="1"/>
    </xf>
    <xf numFmtId="0" fontId="5" fillId="0" borderId="3" xfId="1" applyFont="1" applyBorder="1"/>
    <xf numFmtId="164" fontId="5" fillId="0" borderId="3" xfId="0" applyNumberFormat="1" applyFont="1" applyBorder="1" applyAlignment="1">
      <alignment horizontal="right" wrapText="1"/>
    </xf>
    <xf numFmtId="0" fontId="5" fillId="0" borderId="2" xfId="1" applyFont="1" applyBorder="1" applyAlignment="1">
      <alignment wrapText="1"/>
    </xf>
    <xf numFmtId="164" fontId="5" fillId="0" borderId="2" xfId="0" applyNumberFormat="1" applyFont="1" applyBorder="1" applyAlignment="1">
      <alignment horizontal="right" wrapText="1"/>
    </xf>
    <xf numFmtId="164" fontId="5" fillId="0" borderId="2" xfId="2" applyNumberFormat="1" applyFont="1" applyBorder="1" applyAlignment="1">
      <alignment horizontal="right" wrapText="1"/>
    </xf>
    <xf numFmtId="164" fontId="5" fillId="0" borderId="1" xfId="0" applyNumberFormat="1" applyFont="1" applyBorder="1" applyAlignment="1">
      <alignment horizontal="right" wrapText="1"/>
    </xf>
    <xf numFmtId="0" fontId="11" fillId="0" borderId="25" xfId="0" applyFont="1" applyBorder="1" applyAlignment="1">
      <alignment horizontal="left" wrapText="1"/>
    </xf>
    <xf numFmtId="164" fontId="11" fillId="0" borderId="5" xfId="0" applyNumberFormat="1" applyFont="1" applyBorder="1" applyAlignment="1">
      <alignment horizontal="right" wrapText="1"/>
    </xf>
    <xf numFmtId="164" fontId="11" fillId="0" borderId="28" xfId="0" applyNumberFormat="1" applyFont="1" applyBorder="1" applyAlignment="1">
      <alignment horizontal="right" wrapText="1"/>
    </xf>
    <xf numFmtId="0" fontId="11" fillId="0" borderId="4" xfId="0" applyFont="1" applyBorder="1" applyAlignment="1">
      <alignment vertical="top" wrapText="1"/>
    </xf>
    <xf numFmtId="4" fontId="5" fillId="0" borderId="1" xfId="1" applyNumberFormat="1" applyFont="1" applyBorder="1" applyAlignment="1"/>
    <xf numFmtId="164" fontId="5" fillId="0" borderId="20" xfId="2" applyNumberFormat="1" applyFont="1" applyBorder="1" applyAlignment="1">
      <alignment horizontal="right" wrapText="1"/>
    </xf>
    <xf numFmtId="4" fontId="5" fillId="0" borderId="3" xfId="1" applyNumberFormat="1" applyFont="1" applyBorder="1" applyAlignment="1"/>
    <xf numFmtId="4" fontId="5" fillId="0" borderId="3" xfId="1" applyNumberFormat="1" applyFont="1" applyBorder="1" applyAlignment="1">
      <alignment horizontal="right" wrapText="1"/>
    </xf>
    <xf numFmtId="4" fontId="5" fillId="0" borderId="1" xfId="1" applyNumberFormat="1" applyFont="1" applyBorder="1" applyAlignment="1">
      <alignment horizontal="right"/>
    </xf>
    <xf numFmtId="164" fontId="5" fillId="0" borderId="23" xfId="2" applyNumberFormat="1" applyFont="1" applyBorder="1" applyAlignment="1">
      <alignment horizontal="right" wrapText="1"/>
    </xf>
    <xf numFmtId="0" fontId="11" fillId="0" borderId="4" xfId="0" applyFont="1" applyBorder="1"/>
    <xf numFmtId="166" fontId="5" fillId="0" borderId="20" xfId="2" applyNumberFormat="1" applyFont="1" applyBorder="1" applyAlignment="1">
      <alignment horizontal="center"/>
    </xf>
    <xf numFmtId="0" fontId="12" fillId="0" borderId="23" xfId="0" applyFont="1" applyBorder="1"/>
    <xf numFmtId="164" fontId="5" fillId="0" borderId="20" xfId="0" applyNumberFormat="1" applyFont="1" applyBorder="1" applyAlignment="1">
      <alignment horizontal="right" wrapText="1"/>
    </xf>
    <xf numFmtId="164" fontId="5" fillId="0" borderId="23" xfId="0" applyNumberFormat="1" applyFont="1" applyBorder="1" applyAlignment="1">
      <alignment horizontal="right" wrapText="1"/>
    </xf>
    <xf numFmtId="164" fontId="11" fillId="0" borderId="28" xfId="2" applyNumberFormat="1" applyFont="1" applyBorder="1" applyAlignment="1">
      <alignment horizontal="right" wrapText="1"/>
    </xf>
    <xf numFmtId="0" fontId="11" fillId="0" borderId="26" xfId="0" applyFont="1" applyBorder="1" applyAlignment="1">
      <alignment vertical="top" wrapText="1"/>
    </xf>
    <xf numFmtId="0" fontId="11" fillId="0" borderId="27" xfId="0" applyFont="1" applyBorder="1" applyAlignment="1">
      <alignment vertical="top" wrapText="1"/>
    </xf>
    <xf numFmtId="0" fontId="1" fillId="0" borderId="0" xfId="1" applyFont="1" applyAlignment="1"/>
    <xf numFmtId="0" fontId="1" fillId="0" borderId="0" xfId="1" applyAlignment="1"/>
    <xf numFmtId="0" fontId="5" fillId="0" borderId="1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wrapText="1"/>
    </xf>
    <xf numFmtId="0" fontId="3" fillId="0" borderId="21" xfId="0" applyFont="1" applyBorder="1" applyAlignment="1">
      <alignment horizontal="center" wrapText="1"/>
    </xf>
    <xf numFmtId="0" fontId="5" fillId="0" borderId="14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8" fillId="0" borderId="0" xfId="0" applyFont="1" applyAlignment="1">
      <alignment horizontal="left"/>
    </xf>
    <xf numFmtId="0" fontId="6" fillId="0" borderId="0" xfId="1" applyFont="1" applyAlignment="1">
      <alignment horizontal="center"/>
    </xf>
    <xf numFmtId="0" fontId="0" fillId="0" borderId="1" xfId="0" applyBorder="1" applyAlignment="1">
      <alignment horizontal="center"/>
    </xf>
    <xf numFmtId="0" fontId="10" fillId="0" borderId="0" xfId="1" applyFont="1" applyAlignment="1">
      <alignment horizontal="center"/>
    </xf>
    <xf numFmtId="0" fontId="10" fillId="0" borderId="0" xfId="1" applyFont="1" applyBorder="1" applyAlignment="1">
      <alignment horizontal="center"/>
    </xf>
    <xf numFmtId="0" fontId="3" fillId="0" borderId="0" xfId="1" applyFont="1" applyBorder="1" applyAlignment="1">
      <alignment horizontal="center"/>
    </xf>
    <xf numFmtId="0" fontId="4" fillId="0" borderId="0" xfId="1" applyFont="1" applyAlignment="1">
      <alignment horizontal="center"/>
    </xf>
    <xf numFmtId="0" fontId="1" fillId="0" borderId="0" xfId="1" applyFont="1" applyAlignment="1">
      <alignment horizontal="left"/>
    </xf>
    <xf numFmtId="0" fontId="1" fillId="0" borderId="0" xfId="1" applyAlignment="1">
      <alignment horizontal="left"/>
    </xf>
    <xf numFmtId="0" fontId="5" fillId="0" borderId="15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2" xfId="1" applyFont="1" applyBorder="1" applyAlignment="1">
      <alignment horizontal="center" vertical="center" wrapText="1"/>
    </xf>
    <xf numFmtId="0" fontId="5" fillId="0" borderId="18" xfId="1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top" wrapText="1"/>
    </xf>
    <xf numFmtId="0" fontId="3" fillId="0" borderId="26" xfId="0" applyFont="1" applyBorder="1" applyAlignment="1">
      <alignment horizontal="center" vertical="top" wrapText="1"/>
    </xf>
    <xf numFmtId="0" fontId="3" fillId="0" borderId="27" xfId="0" applyFont="1" applyBorder="1" applyAlignment="1">
      <alignment horizontal="center" vertical="top" wrapText="1"/>
    </xf>
    <xf numFmtId="0" fontId="5" fillId="0" borderId="1" xfId="1" applyFont="1" applyBorder="1" applyAlignment="1">
      <alignment horizontal="center"/>
    </xf>
    <xf numFmtId="14" fontId="3" fillId="0" borderId="1" xfId="1" applyNumberFormat="1" applyFont="1" applyBorder="1" applyAlignment="1">
      <alignment horizontal="center"/>
    </xf>
    <xf numFmtId="0" fontId="11" fillId="0" borderId="30" xfId="0" applyFont="1" applyBorder="1" applyAlignment="1">
      <alignment horizontal="center" wrapText="1"/>
    </xf>
    <xf numFmtId="0" fontId="11" fillId="0" borderId="21" xfId="0" applyFont="1" applyBorder="1" applyAlignment="1">
      <alignment horizontal="center" wrapText="1"/>
    </xf>
    <xf numFmtId="0" fontId="1" fillId="0" borderId="0" xfId="1" applyBorder="1" applyAlignment="1">
      <alignment horizontal="center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5;&#1086;&#1083;&#1100;&#1079;&#1086;&#1074;&#1072;&#1090;&#1077;&#1083;&#1100;/Downloads/01.09.2016%20&#1064;&#1090;&#1072;&#1090;&#1085;&#1086;&#1077;%20&#1088;&#1072;&#1089;&#1087;&#1080;&#1089;&#1072;&#1085;&#1080;&#1077;%20&#1052;&#1054;&#1040;&#1059;%20&#1057;&#1054;&#1064;%20&#1089;.%20&#1042;&#1072;&#1089;&#1080;&#1083;&#1100;&#1077;&#1074;&#1082;&#1080;%20(%20&#1075;&#1086;&#1090;&#1086;&#1074;&#1072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"/>
      <sheetName val="МБ"/>
      <sheetName val="ДС при школе "/>
      <sheetName val="Сводная шк+ДС"/>
    </sheetNames>
    <sheetDataSet>
      <sheetData sheetId="0">
        <row r="22">
          <cell r="C22">
            <v>1</v>
          </cell>
        </row>
        <row r="24">
          <cell r="C24">
            <v>1</v>
          </cell>
        </row>
      </sheetData>
      <sheetData sheetId="1">
        <row r="31">
          <cell r="F31">
            <v>0</v>
          </cell>
          <cell r="G31">
            <v>0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4"/>
  <sheetViews>
    <sheetView topLeftCell="A13" workbookViewId="0">
      <selection activeCell="F29" sqref="F29"/>
    </sheetView>
  </sheetViews>
  <sheetFormatPr defaultRowHeight="15" x14ac:dyDescent="0.25"/>
  <cols>
    <col min="1" max="1" width="26.140625" style="1" customWidth="1"/>
    <col min="2" max="2" width="23.28515625" style="1" customWidth="1"/>
    <col min="3" max="3" width="11.7109375" style="1" customWidth="1"/>
    <col min="4" max="4" width="14.7109375" style="1" customWidth="1"/>
    <col min="5" max="5" width="13.7109375" style="1" customWidth="1"/>
    <col min="6" max="6" width="15" style="1" customWidth="1"/>
    <col min="7" max="7" width="16.5703125" style="1" customWidth="1"/>
    <col min="8" max="10" width="16.5703125" style="1" hidden="1" customWidth="1"/>
    <col min="11" max="11" width="16.7109375" style="1" hidden="1" customWidth="1"/>
    <col min="12" max="12" width="15.7109375" style="1" hidden="1" customWidth="1"/>
    <col min="13" max="13" width="18.140625" style="1" customWidth="1"/>
    <col min="14" max="14" width="9.28515625" style="1" hidden="1" customWidth="1"/>
    <col min="15" max="15" width="13.85546875" style="1" bestFit="1" customWidth="1"/>
    <col min="16" max="16" width="18.7109375" style="1" customWidth="1"/>
    <col min="17" max="17" width="16.28515625" style="1" customWidth="1"/>
    <col min="18" max="16384" width="9.140625" style="1"/>
  </cols>
  <sheetData>
    <row r="1" spans="1:18" x14ac:dyDescent="0.25">
      <c r="A1" s="2" t="s">
        <v>27</v>
      </c>
      <c r="C1" s="2" t="s">
        <v>28</v>
      </c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11" t="s">
        <v>0</v>
      </c>
      <c r="P1" s="11"/>
      <c r="Q1" s="11"/>
      <c r="R1" s="11"/>
    </row>
    <row r="2" spans="1:18" x14ac:dyDescent="0.25">
      <c r="A2" s="2"/>
      <c r="C2" s="2" t="s">
        <v>33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121" t="s">
        <v>1</v>
      </c>
      <c r="P2" s="121"/>
      <c r="Q2" s="121"/>
      <c r="R2" s="121"/>
    </row>
    <row r="3" spans="1:18" x14ac:dyDescent="0.25">
      <c r="A3" s="2"/>
      <c r="B3" s="2"/>
      <c r="C3" s="2" t="s">
        <v>29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11" t="s">
        <v>2</v>
      </c>
      <c r="P3" s="11"/>
      <c r="Q3" s="11"/>
      <c r="R3" s="11"/>
    </row>
    <row r="4" spans="1:18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8"/>
      <c r="P4" s="8"/>
    </row>
    <row r="5" spans="1:18" x14ac:dyDescent="0.25">
      <c r="A5" s="2" t="s">
        <v>27</v>
      </c>
      <c r="B5" s="2"/>
      <c r="C5" s="2" t="s">
        <v>30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8"/>
      <c r="P5" s="8"/>
    </row>
    <row r="6" spans="1:18" x14ac:dyDescent="0.25">
      <c r="A6" s="2"/>
      <c r="B6" s="2"/>
      <c r="C6" s="2" t="s">
        <v>31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8"/>
      <c r="P6" s="8"/>
    </row>
    <row r="7" spans="1:18" x14ac:dyDescent="0.25">
      <c r="A7" s="7"/>
      <c r="B7" s="7"/>
      <c r="C7" s="7"/>
      <c r="D7" s="7"/>
      <c r="E7" s="7"/>
      <c r="F7" s="7"/>
      <c r="G7" s="7"/>
      <c r="H7" s="7"/>
      <c r="I7" s="7"/>
      <c r="J7" s="7"/>
      <c r="K7" s="17"/>
      <c r="L7" s="17"/>
      <c r="M7" s="17"/>
      <c r="N7" s="17"/>
      <c r="O7" s="16"/>
      <c r="P7" s="4" t="s">
        <v>3</v>
      </c>
    </row>
    <row r="8" spans="1:18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12" t="s">
        <v>4</v>
      </c>
      <c r="P8" s="6">
        <v>301017</v>
      </c>
    </row>
    <row r="9" spans="1:18" ht="15.75" x14ac:dyDescent="0.25">
      <c r="A9" s="19"/>
      <c r="B9" s="19"/>
      <c r="C9" s="19"/>
      <c r="D9" s="19"/>
      <c r="E9" s="122" t="s">
        <v>34</v>
      </c>
      <c r="F9" s="122"/>
      <c r="G9" s="122"/>
      <c r="H9" s="18"/>
      <c r="I9" s="16"/>
      <c r="J9" s="16"/>
      <c r="K9" s="16"/>
      <c r="L9" s="16"/>
      <c r="M9" s="16"/>
      <c r="N9" s="16"/>
      <c r="O9" s="13" t="s">
        <v>5</v>
      </c>
      <c r="P9" s="4"/>
    </row>
    <row r="10" spans="1:18" ht="15.75" x14ac:dyDescent="0.25">
      <c r="A10" s="19"/>
      <c r="B10" s="19"/>
      <c r="C10" s="19"/>
      <c r="D10" s="19"/>
      <c r="E10" s="17"/>
      <c r="F10" s="17"/>
      <c r="G10" s="17"/>
      <c r="H10" s="18"/>
      <c r="I10" s="16"/>
      <c r="J10" s="16"/>
      <c r="K10" s="16"/>
      <c r="L10" s="16"/>
      <c r="M10" s="16"/>
      <c r="N10" s="16"/>
      <c r="O10" s="13"/>
      <c r="P10" s="5"/>
    </row>
    <row r="11" spans="1:18" ht="15.75" x14ac:dyDescent="0.25">
      <c r="A11" s="19"/>
      <c r="B11" s="19"/>
      <c r="C11" s="19"/>
      <c r="D11" s="19"/>
      <c r="E11" s="127" t="s">
        <v>51</v>
      </c>
      <c r="F11" s="127"/>
      <c r="G11" s="127"/>
      <c r="H11" s="18"/>
      <c r="I11" s="16"/>
      <c r="J11" s="16"/>
      <c r="K11" s="16"/>
      <c r="L11" s="16"/>
      <c r="M11" s="16"/>
      <c r="N11" s="16"/>
      <c r="O11" s="13"/>
      <c r="P11" s="5"/>
    </row>
    <row r="12" spans="1:18" ht="15.75" x14ac:dyDescent="0.25">
      <c r="A12" s="2"/>
      <c r="B12" s="124"/>
      <c r="C12" s="124"/>
      <c r="D12" s="124"/>
      <c r="E12" s="125"/>
      <c r="F12" s="126"/>
      <c r="G12" s="126"/>
      <c r="H12" s="15"/>
      <c r="L12" s="15"/>
      <c r="M12" s="15"/>
      <c r="N12" s="15"/>
      <c r="O12" s="5" t="s">
        <v>8</v>
      </c>
      <c r="P12" s="16"/>
    </row>
    <row r="13" spans="1:18" x14ac:dyDescent="0.25">
      <c r="A13" s="2"/>
      <c r="B13" s="2"/>
      <c r="C13" s="2"/>
      <c r="D13" s="2"/>
      <c r="E13" s="123" t="s">
        <v>6</v>
      </c>
      <c r="F13" s="123"/>
      <c r="G13" s="10" t="s">
        <v>7</v>
      </c>
      <c r="H13" s="2"/>
      <c r="I13" s="2"/>
      <c r="J13" s="2"/>
      <c r="K13" s="2"/>
      <c r="L13" s="2"/>
      <c r="M13" s="2"/>
      <c r="N13" s="2"/>
      <c r="O13" s="128" t="s">
        <v>35</v>
      </c>
      <c r="P13" s="129"/>
    </row>
    <row r="14" spans="1:18" ht="17.25" customHeight="1" x14ac:dyDescent="0.25">
      <c r="A14" s="2"/>
      <c r="B14" s="7"/>
      <c r="C14" s="7"/>
      <c r="D14" s="16"/>
      <c r="E14" s="123"/>
      <c r="F14" s="123"/>
      <c r="G14" s="9">
        <v>42736</v>
      </c>
      <c r="H14" s="16"/>
      <c r="I14" s="2"/>
      <c r="J14" s="2"/>
      <c r="K14" s="2"/>
      <c r="L14" s="2"/>
      <c r="M14" s="2"/>
      <c r="N14" s="2"/>
      <c r="O14" s="111" t="s">
        <v>52</v>
      </c>
      <c r="P14" s="112"/>
    </row>
    <row r="15" spans="1:18" ht="27.75" customHeight="1" thickBot="1" x14ac:dyDescent="0.3"/>
    <row r="16" spans="1:18" ht="27.75" customHeight="1" x14ac:dyDescent="0.25">
      <c r="A16" s="21" t="s">
        <v>9</v>
      </c>
      <c r="B16" s="113" t="s">
        <v>10</v>
      </c>
      <c r="C16" s="113" t="s">
        <v>11</v>
      </c>
      <c r="D16" s="113" t="s">
        <v>13</v>
      </c>
      <c r="E16" s="113" t="s">
        <v>26</v>
      </c>
      <c r="F16" s="113" t="s">
        <v>12</v>
      </c>
      <c r="G16" s="113" t="s">
        <v>36</v>
      </c>
      <c r="H16" s="113" t="s">
        <v>37</v>
      </c>
      <c r="I16" s="113" t="s">
        <v>32</v>
      </c>
      <c r="J16" s="119" t="s">
        <v>38</v>
      </c>
      <c r="K16" s="113" t="s">
        <v>39</v>
      </c>
      <c r="L16" s="113" t="s">
        <v>40</v>
      </c>
      <c r="M16" s="22" t="s">
        <v>14</v>
      </c>
      <c r="N16" s="113" t="s">
        <v>41</v>
      </c>
      <c r="O16" s="113" t="s">
        <v>15</v>
      </c>
      <c r="P16" s="113" t="s">
        <v>16</v>
      </c>
      <c r="Q16" s="115" t="s">
        <v>42</v>
      </c>
    </row>
    <row r="17" spans="1:17" ht="31.5" customHeight="1" x14ac:dyDescent="0.25">
      <c r="A17" s="23" t="s">
        <v>17</v>
      </c>
      <c r="B17" s="114"/>
      <c r="C17" s="114"/>
      <c r="D17" s="114"/>
      <c r="E17" s="114"/>
      <c r="F17" s="114"/>
      <c r="G17" s="114"/>
      <c r="H17" s="114"/>
      <c r="I17" s="114"/>
      <c r="J17" s="120"/>
      <c r="K17" s="114"/>
      <c r="L17" s="114"/>
      <c r="M17" s="24" t="s">
        <v>18</v>
      </c>
      <c r="N17" s="114"/>
      <c r="O17" s="114"/>
      <c r="P17" s="114"/>
      <c r="Q17" s="116"/>
    </row>
    <row r="18" spans="1:17" s="63" customFormat="1" ht="12.75" customHeight="1" thickBot="1" x14ac:dyDescent="0.3">
      <c r="A18" s="59">
        <v>1</v>
      </c>
      <c r="B18" s="60">
        <v>2</v>
      </c>
      <c r="C18" s="60">
        <v>3</v>
      </c>
      <c r="D18" s="61">
        <v>4</v>
      </c>
      <c r="E18" s="61">
        <v>5</v>
      </c>
      <c r="F18" s="61">
        <v>6</v>
      </c>
      <c r="G18" s="61">
        <v>7</v>
      </c>
      <c r="H18" s="61">
        <v>8</v>
      </c>
      <c r="I18" s="61">
        <v>9</v>
      </c>
      <c r="J18" s="61">
        <v>10</v>
      </c>
      <c r="K18" s="61">
        <v>11</v>
      </c>
      <c r="L18" s="61">
        <v>12</v>
      </c>
      <c r="M18" s="61">
        <v>13</v>
      </c>
      <c r="N18" s="61">
        <v>14</v>
      </c>
      <c r="O18" s="61">
        <v>15</v>
      </c>
      <c r="P18" s="61">
        <v>16</v>
      </c>
      <c r="Q18" s="62">
        <v>17</v>
      </c>
    </row>
    <row r="19" spans="1:17" ht="30" customHeight="1" thickBot="1" x14ac:dyDescent="0.3">
      <c r="A19" s="30" t="s">
        <v>43</v>
      </c>
      <c r="B19" s="37"/>
      <c r="C19" s="38">
        <f t="shared" ref="C19:P19" si="0">SUM(C20:C21)</f>
        <v>1.25</v>
      </c>
      <c r="D19" s="38">
        <f t="shared" si="0"/>
        <v>16720</v>
      </c>
      <c r="E19" s="38">
        <f t="shared" si="0"/>
        <v>10780</v>
      </c>
      <c r="F19" s="38">
        <f t="shared" si="0"/>
        <v>2695</v>
      </c>
      <c r="G19" s="38">
        <f t="shared" si="0"/>
        <v>2156</v>
      </c>
      <c r="H19" s="38">
        <f t="shared" si="0"/>
        <v>0</v>
      </c>
      <c r="I19" s="38">
        <f t="shared" si="0"/>
        <v>0</v>
      </c>
      <c r="J19" s="38">
        <f t="shared" si="0"/>
        <v>0</v>
      </c>
      <c r="K19" s="38">
        <f t="shared" si="0"/>
        <v>0</v>
      </c>
      <c r="L19" s="38">
        <f t="shared" si="0"/>
        <v>0</v>
      </c>
      <c r="M19" s="38">
        <f t="shared" si="0"/>
        <v>9378.6</v>
      </c>
      <c r="N19" s="38">
        <f t="shared" si="0"/>
        <v>0</v>
      </c>
      <c r="O19" s="38">
        <f t="shared" si="0"/>
        <v>25009.599999999999</v>
      </c>
      <c r="P19" s="38">
        <f t="shared" si="0"/>
        <v>300115.20000000001</v>
      </c>
      <c r="Q19" s="55" t="s">
        <v>50</v>
      </c>
    </row>
    <row r="20" spans="1:17" ht="14.25" customHeight="1" x14ac:dyDescent="0.25">
      <c r="A20" s="117"/>
      <c r="B20" s="20" t="s">
        <v>23</v>
      </c>
      <c r="C20" s="39">
        <f>[1]ОБ!C22</f>
        <v>1</v>
      </c>
      <c r="D20" s="39">
        <v>8800</v>
      </c>
      <c r="E20" s="39">
        <f>D20*C20</f>
        <v>8800</v>
      </c>
      <c r="F20" s="40">
        <f>E20*0.25</f>
        <v>2200</v>
      </c>
      <c r="G20" s="40">
        <f>E20*0.2</f>
        <v>1760</v>
      </c>
      <c r="H20" s="40"/>
      <c r="I20" s="40"/>
      <c r="J20" s="40"/>
      <c r="K20" s="40"/>
      <c r="L20" s="40"/>
      <c r="M20" s="39">
        <f>SUM(E20:L20)*0.6</f>
        <v>7656</v>
      </c>
      <c r="N20" s="40"/>
      <c r="O20" s="39">
        <f>SUM(E20:N20)</f>
        <v>20416</v>
      </c>
      <c r="P20" s="40">
        <f>O20*12</f>
        <v>244992</v>
      </c>
      <c r="Q20" s="66"/>
    </row>
    <row r="21" spans="1:17" ht="33" customHeight="1" thickBot="1" x14ac:dyDescent="0.3">
      <c r="A21" s="118"/>
      <c r="B21" s="64" t="s">
        <v>49</v>
      </c>
      <c r="C21" s="41">
        <v>0.25</v>
      </c>
      <c r="D21" s="42">
        <f>D20*0.9</f>
        <v>7920</v>
      </c>
      <c r="E21" s="41">
        <f>D21*C21</f>
        <v>1980</v>
      </c>
      <c r="F21" s="42">
        <f>E21*0.25</f>
        <v>495</v>
      </c>
      <c r="G21" s="42">
        <f>E21*0.2</f>
        <v>396</v>
      </c>
      <c r="H21" s="42"/>
      <c r="I21" s="42"/>
      <c r="J21" s="42"/>
      <c r="K21" s="42"/>
      <c r="L21" s="42"/>
      <c r="M21" s="41">
        <f>SUM(E21:L21)*0.6</f>
        <v>1722.6</v>
      </c>
      <c r="N21" s="42"/>
      <c r="O21" s="41">
        <f>SUM(E21:N21)</f>
        <v>4593.6000000000004</v>
      </c>
      <c r="P21" s="42">
        <f>O21*12</f>
        <v>55123.200000000004</v>
      </c>
      <c r="Q21" s="67"/>
    </row>
    <row r="22" spans="1:17" s="48" customFormat="1" ht="13.5" customHeight="1" thickBot="1" x14ac:dyDescent="0.25">
      <c r="A22" s="30" t="s">
        <v>44</v>
      </c>
      <c r="B22" s="43"/>
      <c r="C22" s="44">
        <f t="shared" ref="C22:P22" si="1">SUM(C23:C24)</f>
        <v>5</v>
      </c>
      <c r="D22" s="44">
        <f t="shared" si="1"/>
        <v>12127</v>
      </c>
      <c r="E22" s="44">
        <f t="shared" si="1"/>
        <v>31071.75</v>
      </c>
      <c r="F22" s="44">
        <f t="shared" si="1"/>
        <v>7767.9375</v>
      </c>
      <c r="G22" s="44">
        <f t="shared" si="1"/>
        <v>6214.35</v>
      </c>
      <c r="H22" s="44">
        <f t="shared" si="1"/>
        <v>0</v>
      </c>
      <c r="I22" s="44">
        <f t="shared" si="1"/>
        <v>0</v>
      </c>
      <c r="J22" s="44">
        <f t="shared" si="1"/>
        <v>0</v>
      </c>
      <c r="K22" s="44">
        <f t="shared" si="1"/>
        <v>0</v>
      </c>
      <c r="L22" s="44">
        <f t="shared" si="1"/>
        <v>0</v>
      </c>
      <c r="M22" s="44">
        <f t="shared" si="1"/>
        <v>27032.422500000001</v>
      </c>
      <c r="N22" s="44">
        <f t="shared" si="1"/>
        <v>0</v>
      </c>
      <c r="O22" s="44">
        <f t="shared" si="1"/>
        <v>72086.460000000006</v>
      </c>
      <c r="P22" s="44">
        <f t="shared" si="1"/>
        <v>865037.52</v>
      </c>
      <c r="Q22" s="45"/>
    </row>
    <row r="23" spans="1:17" x14ac:dyDescent="0.25">
      <c r="A23" s="117"/>
      <c r="B23" s="65" t="s">
        <v>45</v>
      </c>
      <c r="C23" s="39">
        <v>0.75</v>
      </c>
      <c r="D23" s="40">
        <v>5848</v>
      </c>
      <c r="E23" s="40">
        <f t="shared" ref="E23:E24" si="2">D23*C23</f>
        <v>4386</v>
      </c>
      <c r="F23" s="40">
        <f t="shared" ref="F23:F24" si="3">E23*0.25</f>
        <v>1096.5</v>
      </c>
      <c r="G23" s="40">
        <f t="shared" ref="G23:G24" si="4">E23*0.2</f>
        <v>877.2</v>
      </c>
      <c r="H23" s="39"/>
      <c r="I23" s="39"/>
      <c r="J23" s="39"/>
      <c r="K23" s="39"/>
      <c r="L23" s="39"/>
      <c r="M23" s="40">
        <f t="shared" ref="M23:M24" si="5">(L23+K23+I23+H23+G23+F23+E23)*0.6</f>
        <v>3815.8199999999997</v>
      </c>
      <c r="N23" s="39"/>
      <c r="O23" s="39">
        <f t="shared" ref="O23:O24" si="6">SUM(E23:N23)</f>
        <v>10175.52</v>
      </c>
      <c r="P23" s="40">
        <f>O23*12</f>
        <v>122106.24000000001</v>
      </c>
      <c r="Q23" s="68"/>
    </row>
    <row r="24" spans="1:17" ht="15.75" thickBot="1" x14ac:dyDescent="0.3">
      <c r="A24" s="118"/>
      <c r="B24" s="47" t="s">
        <v>46</v>
      </c>
      <c r="C24" s="41">
        <v>4.25</v>
      </c>
      <c r="D24" s="42">
        <v>6279</v>
      </c>
      <c r="E24" s="42">
        <f t="shared" si="2"/>
        <v>26685.75</v>
      </c>
      <c r="F24" s="42">
        <f t="shared" si="3"/>
        <v>6671.4375</v>
      </c>
      <c r="G24" s="42">
        <f t="shared" si="4"/>
        <v>5337.1500000000005</v>
      </c>
      <c r="H24" s="42">
        <v>0</v>
      </c>
      <c r="I24" s="42"/>
      <c r="J24" s="42"/>
      <c r="K24" s="42">
        <f>I24*0.15</f>
        <v>0</v>
      </c>
      <c r="L24" s="42"/>
      <c r="M24" s="42">
        <f t="shared" si="5"/>
        <v>23216.602500000001</v>
      </c>
      <c r="N24" s="42"/>
      <c r="O24" s="41">
        <f t="shared" si="6"/>
        <v>61910.94</v>
      </c>
      <c r="P24" s="42">
        <f t="shared" ref="P24" si="7">O24*12</f>
        <v>742931.28</v>
      </c>
      <c r="Q24" s="51"/>
    </row>
    <row r="25" spans="1:17" s="48" customFormat="1" ht="20.25" customHeight="1" thickBot="1" x14ac:dyDescent="0.25">
      <c r="A25" s="52" t="s">
        <v>20</v>
      </c>
      <c r="B25" s="53"/>
      <c r="C25" s="38">
        <f>C22+C19</f>
        <v>6.25</v>
      </c>
      <c r="D25" s="38">
        <f t="shared" ref="D25:P25" si="8">D22+D19</f>
        <v>28847</v>
      </c>
      <c r="E25" s="38">
        <f t="shared" si="8"/>
        <v>41851.75</v>
      </c>
      <c r="F25" s="38">
        <f t="shared" si="8"/>
        <v>10462.9375</v>
      </c>
      <c r="G25" s="38">
        <f t="shared" si="8"/>
        <v>8370.35</v>
      </c>
      <c r="H25" s="38">
        <f t="shared" si="8"/>
        <v>0</v>
      </c>
      <c r="I25" s="38">
        <f t="shared" si="8"/>
        <v>0</v>
      </c>
      <c r="J25" s="38">
        <f t="shared" si="8"/>
        <v>0</v>
      </c>
      <c r="K25" s="38">
        <f t="shared" si="8"/>
        <v>0</v>
      </c>
      <c r="L25" s="38">
        <f t="shared" si="8"/>
        <v>0</v>
      </c>
      <c r="M25" s="38">
        <f t="shared" si="8"/>
        <v>36411.022499999999</v>
      </c>
      <c r="N25" s="38">
        <f t="shared" si="8"/>
        <v>0</v>
      </c>
      <c r="O25" s="38">
        <f t="shared" si="8"/>
        <v>97096.06</v>
      </c>
      <c r="P25" s="38">
        <f t="shared" si="8"/>
        <v>1165152.72</v>
      </c>
      <c r="Q25" s="50"/>
    </row>
    <row r="26" spans="1:17" s="48" customFormat="1" ht="12.75" x14ac:dyDescent="0.2">
      <c r="A26" s="56"/>
      <c r="B26" s="57"/>
      <c r="C26" s="58"/>
      <c r="D26" s="58"/>
      <c r="E26" s="58"/>
      <c r="F26" s="58"/>
      <c r="G26" s="58"/>
      <c r="H26" s="58"/>
      <c r="I26" s="58"/>
      <c r="J26" s="58"/>
      <c r="K26" s="58"/>
      <c r="L26" s="58"/>
      <c r="M26" s="58"/>
      <c r="N26" s="58"/>
      <c r="O26" s="58"/>
      <c r="P26" s="58"/>
      <c r="Q26" s="58"/>
    </row>
    <row r="27" spans="1:17" s="48" customFormat="1" ht="22.5" customHeight="1" x14ac:dyDescent="0.2">
      <c r="A27" s="56"/>
      <c r="B27" s="57"/>
      <c r="C27" s="58"/>
      <c r="D27" s="58"/>
      <c r="E27" s="58"/>
      <c r="F27" s="58"/>
      <c r="G27" s="58"/>
      <c r="H27" s="58"/>
      <c r="I27" s="58"/>
      <c r="J27" s="58"/>
      <c r="K27" s="58"/>
      <c r="L27" s="58"/>
      <c r="M27" s="58"/>
      <c r="N27" s="58"/>
      <c r="O27" s="58"/>
      <c r="P27" s="58"/>
      <c r="Q27" s="58"/>
    </row>
    <row r="28" spans="1:17" x14ac:dyDescent="0.25">
      <c r="A28" s="111" t="s">
        <v>25</v>
      </c>
      <c r="B28" s="112"/>
      <c r="C28" s="112"/>
      <c r="D28" s="112"/>
      <c r="E28" s="112"/>
      <c r="F28" s="112"/>
      <c r="G28" s="112"/>
      <c r="H28" s="112"/>
      <c r="I28" s="112"/>
      <c r="J28" s="112"/>
      <c r="K28" s="112"/>
      <c r="L28" s="112"/>
      <c r="M28" s="112"/>
    </row>
    <row r="29" spans="1:17" ht="75.75" customHeight="1" x14ac:dyDescent="0.25">
      <c r="A29" s="2"/>
    </row>
    <row r="30" spans="1:17" x14ac:dyDescent="0.25">
      <c r="A30" s="36" t="s">
        <v>47</v>
      </c>
    </row>
    <row r="31" spans="1:17" x14ac:dyDescent="0.25">
      <c r="A31" s="36" t="s">
        <v>48</v>
      </c>
      <c r="O31" s="54"/>
    </row>
    <row r="35" spans="1:8" x14ac:dyDescent="0.25">
      <c r="A35"/>
      <c r="B35"/>
      <c r="C35"/>
      <c r="D35"/>
      <c r="E35"/>
      <c r="F35"/>
      <c r="G35"/>
      <c r="H35"/>
    </row>
    <row r="36" spans="1:8" x14ac:dyDescent="0.25">
      <c r="A36"/>
      <c r="B36"/>
      <c r="C36"/>
      <c r="D36"/>
      <c r="E36"/>
      <c r="F36"/>
      <c r="G36"/>
      <c r="H36"/>
    </row>
    <row r="37" spans="1:8" x14ac:dyDescent="0.25">
      <c r="A37"/>
      <c r="B37"/>
      <c r="C37"/>
      <c r="D37"/>
      <c r="E37"/>
      <c r="F37"/>
      <c r="G37"/>
      <c r="H37"/>
    </row>
    <row r="38" spans="1:8" x14ac:dyDescent="0.25">
      <c r="A38"/>
      <c r="B38"/>
      <c r="C38"/>
      <c r="D38"/>
      <c r="E38"/>
      <c r="F38"/>
      <c r="G38"/>
      <c r="H38"/>
    </row>
    <row r="39" spans="1:8" x14ac:dyDescent="0.25">
      <c r="A39"/>
      <c r="B39"/>
      <c r="C39"/>
      <c r="D39"/>
      <c r="E39"/>
      <c r="F39"/>
      <c r="G39"/>
      <c r="H39"/>
    </row>
    <row r="40" spans="1:8" x14ac:dyDescent="0.25">
      <c r="A40"/>
      <c r="B40"/>
      <c r="C40"/>
      <c r="D40"/>
      <c r="E40"/>
      <c r="F40"/>
      <c r="G40"/>
      <c r="H40"/>
    </row>
    <row r="41" spans="1:8" x14ac:dyDescent="0.25">
      <c r="A41"/>
      <c r="B41"/>
      <c r="C41"/>
      <c r="D41"/>
      <c r="E41"/>
      <c r="F41"/>
      <c r="G41"/>
      <c r="H41"/>
    </row>
    <row r="42" spans="1:8" x14ac:dyDescent="0.25">
      <c r="A42"/>
      <c r="B42"/>
      <c r="C42"/>
      <c r="D42"/>
      <c r="E42"/>
      <c r="F42"/>
      <c r="G42"/>
      <c r="H42"/>
    </row>
    <row r="43" spans="1:8" x14ac:dyDescent="0.25">
      <c r="A43"/>
      <c r="B43"/>
      <c r="C43"/>
      <c r="D43"/>
      <c r="E43"/>
      <c r="F43"/>
      <c r="G43"/>
      <c r="H43"/>
    </row>
    <row r="44" spans="1:8" x14ac:dyDescent="0.25">
      <c r="A44"/>
      <c r="B44"/>
      <c r="C44"/>
      <c r="D44"/>
      <c r="E44"/>
      <c r="F44"/>
      <c r="G44"/>
      <c r="H44"/>
    </row>
  </sheetData>
  <mergeCells count="27">
    <mergeCell ref="L16:L17"/>
    <mergeCell ref="N16:N17"/>
    <mergeCell ref="E11:G11"/>
    <mergeCell ref="E14:F14"/>
    <mergeCell ref="O13:P13"/>
    <mergeCell ref="O14:P14"/>
    <mergeCell ref="O2:R2"/>
    <mergeCell ref="E9:G9"/>
    <mergeCell ref="E13:F13"/>
    <mergeCell ref="B12:E12"/>
    <mergeCell ref="F12:G12"/>
    <mergeCell ref="A28:M28"/>
    <mergeCell ref="P16:P17"/>
    <mergeCell ref="Q16:Q17"/>
    <mergeCell ref="A20:A21"/>
    <mergeCell ref="A23:A24"/>
    <mergeCell ref="B16:B17"/>
    <mergeCell ref="C16:C17"/>
    <mergeCell ref="D16:D17"/>
    <mergeCell ref="E16:E17"/>
    <mergeCell ref="F16:F17"/>
    <mergeCell ref="G16:G17"/>
    <mergeCell ref="H16:H17"/>
    <mergeCell ref="O16:O17"/>
    <mergeCell ref="I16:I17"/>
    <mergeCell ref="J16:J17"/>
    <mergeCell ref="K16:K17"/>
  </mergeCells>
  <pageMargins left="0.70866141732283472" right="0.70866141732283472" top="0.74803149606299213" bottom="0.74803149606299213" header="0.31496062992125984" footer="0.31496062992125984"/>
  <pageSetup paperSize="9" scale="5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"/>
  <sheetViews>
    <sheetView topLeftCell="A13" workbookViewId="0">
      <selection activeCell="D36" sqref="D36"/>
    </sheetView>
  </sheetViews>
  <sheetFormatPr defaultRowHeight="15" x14ac:dyDescent="0.25"/>
  <cols>
    <col min="1" max="1" width="23.5703125" style="1" customWidth="1"/>
    <col min="2" max="2" width="33" style="1" customWidth="1"/>
    <col min="3" max="3" width="12.7109375" style="1" customWidth="1"/>
    <col min="4" max="5" width="13.7109375" style="1" customWidth="1"/>
    <col min="6" max="6" width="14.140625" style="1" customWidth="1"/>
    <col min="7" max="7" width="12.5703125" style="1" customWidth="1"/>
    <col min="8" max="8" width="16.42578125" style="1" customWidth="1"/>
    <col min="9" max="9" width="12.140625" style="1" customWidth="1"/>
    <col min="10" max="10" width="13.5703125" style="1" customWidth="1"/>
    <col min="11" max="11" width="12.7109375" style="1" customWidth="1"/>
    <col min="12" max="12" width="14.28515625" style="1" customWidth="1"/>
    <col min="13" max="16384" width="9.140625" style="1"/>
  </cols>
  <sheetData>
    <row r="1" spans="1:14" x14ac:dyDescent="0.25">
      <c r="A1" s="2" t="s">
        <v>27</v>
      </c>
      <c r="C1" s="2" t="s">
        <v>28</v>
      </c>
      <c r="D1" s="2"/>
      <c r="E1" s="2"/>
      <c r="F1" s="2"/>
      <c r="G1" s="2"/>
      <c r="H1" s="2"/>
      <c r="I1" s="2"/>
      <c r="J1" s="2"/>
      <c r="K1" s="11" t="s">
        <v>0</v>
      </c>
      <c r="L1" s="11"/>
      <c r="M1" s="11"/>
      <c r="N1" s="11"/>
    </row>
    <row r="2" spans="1:14" x14ac:dyDescent="0.25">
      <c r="A2" s="2"/>
      <c r="C2" s="2" t="s">
        <v>33</v>
      </c>
      <c r="D2" s="2"/>
      <c r="E2" s="2"/>
      <c r="F2" s="2"/>
      <c r="G2" s="2"/>
      <c r="H2" s="2"/>
      <c r="I2" s="2"/>
      <c r="J2" s="2"/>
      <c r="K2" s="121" t="s">
        <v>1</v>
      </c>
      <c r="L2" s="121"/>
      <c r="M2" s="121"/>
      <c r="N2" s="121"/>
    </row>
    <row r="3" spans="1:14" x14ac:dyDescent="0.25">
      <c r="A3" s="2"/>
      <c r="B3" s="2"/>
      <c r="C3" s="2" t="s">
        <v>29</v>
      </c>
      <c r="D3" s="2"/>
      <c r="E3" s="2"/>
      <c r="F3" s="2"/>
      <c r="G3" s="2"/>
      <c r="H3" s="2"/>
      <c r="I3" s="2"/>
      <c r="J3" s="2"/>
      <c r="K3" s="11" t="s">
        <v>2</v>
      </c>
      <c r="L3" s="11"/>
      <c r="M3" s="11"/>
      <c r="N3" s="1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8"/>
      <c r="L4" s="8"/>
    </row>
    <row r="5" spans="1:14" x14ac:dyDescent="0.25">
      <c r="A5" s="2" t="s">
        <v>27</v>
      </c>
      <c r="B5" s="2"/>
      <c r="C5" s="2" t="s">
        <v>30</v>
      </c>
      <c r="D5" s="2"/>
      <c r="E5" s="2"/>
      <c r="F5" s="2"/>
      <c r="G5" s="2"/>
      <c r="H5" s="2"/>
      <c r="I5" s="2"/>
      <c r="J5" s="2"/>
      <c r="K5" s="8"/>
      <c r="L5" s="8"/>
    </row>
    <row r="6" spans="1:14" x14ac:dyDescent="0.25">
      <c r="A6" s="2"/>
      <c r="B6" s="2"/>
      <c r="C6" s="2" t="s">
        <v>31</v>
      </c>
      <c r="D6" s="2"/>
      <c r="E6" s="2"/>
      <c r="F6" s="2"/>
      <c r="G6" s="2"/>
      <c r="H6" s="2"/>
      <c r="I6" s="2"/>
      <c r="J6" s="2"/>
      <c r="K6" s="8"/>
      <c r="L6" s="8"/>
    </row>
    <row r="7" spans="1:14" x14ac:dyDescent="0.25">
      <c r="A7" s="7"/>
      <c r="B7" s="7"/>
      <c r="C7" s="7"/>
      <c r="D7" s="7"/>
      <c r="E7" s="7"/>
      <c r="F7" s="7"/>
      <c r="G7" s="7"/>
      <c r="H7" s="17"/>
      <c r="I7" s="17"/>
      <c r="J7" s="17"/>
      <c r="K7" s="16"/>
      <c r="L7" s="4" t="s">
        <v>3</v>
      </c>
    </row>
    <row r="8" spans="1:14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12" t="s">
        <v>4</v>
      </c>
      <c r="L8" s="6">
        <v>301017</v>
      </c>
    </row>
    <row r="9" spans="1:14" ht="15.75" x14ac:dyDescent="0.25">
      <c r="A9" s="19"/>
      <c r="B9" s="19"/>
      <c r="C9" s="19"/>
      <c r="D9" s="19"/>
      <c r="E9" s="17" t="s">
        <v>34</v>
      </c>
      <c r="F9" s="16"/>
      <c r="G9" s="16"/>
      <c r="H9" s="16"/>
      <c r="I9" s="16"/>
      <c r="J9" s="16"/>
      <c r="K9" s="13" t="s">
        <v>5</v>
      </c>
      <c r="L9" s="4"/>
    </row>
    <row r="10" spans="1:14" ht="15.75" x14ac:dyDescent="0.25">
      <c r="A10" s="19"/>
      <c r="B10" s="19"/>
      <c r="C10" s="19"/>
      <c r="D10" s="19"/>
      <c r="E10" s="17"/>
      <c r="F10" s="16"/>
      <c r="G10" s="16"/>
      <c r="H10" s="16"/>
      <c r="I10" s="16"/>
      <c r="J10" s="16"/>
      <c r="K10" s="13"/>
      <c r="L10" s="5"/>
    </row>
    <row r="11" spans="1:14" ht="15.75" x14ac:dyDescent="0.25">
      <c r="A11" s="19"/>
      <c r="B11" s="19"/>
      <c r="C11" s="19"/>
      <c r="D11" s="127" t="s">
        <v>51</v>
      </c>
      <c r="E11" s="127"/>
      <c r="F11" s="127"/>
      <c r="G11" s="16"/>
      <c r="H11" s="16"/>
      <c r="I11" s="16"/>
      <c r="J11" s="16"/>
      <c r="K11" s="13"/>
      <c r="L11" s="5"/>
    </row>
    <row r="12" spans="1:14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</row>
    <row r="13" spans="1:14" x14ac:dyDescent="0.25">
      <c r="A13" s="2"/>
      <c r="B13" s="2"/>
      <c r="C13" s="2"/>
      <c r="D13" s="5"/>
      <c r="E13" s="5"/>
      <c r="F13" s="123" t="s">
        <v>6</v>
      </c>
      <c r="G13" s="123"/>
      <c r="H13" s="10" t="s">
        <v>7</v>
      </c>
      <c r="I13" s="14"/>
      <c r="J13" s="14"/>
      <c r="K13" s="5"/>
      <c r="L13" s="5"/>
    </row>
    <row r="14" spans="1:14" ht="15.75" x14ac:dyDescent="0.25">
      <c r="A14" s="2"/>
      <c r="B14" s="124"/>
      <c r="C14" s="124"/>
      <c r="D14" s="124"/>
      <c r="E14" s="125"/>
      <c r="F14" s="123"/>
      <c r="G14" s="123"/>
      <c r="H14" s="9">
        <v>42736</v>
      </c>
      <c r="I14" s="15"/>
      <c r="J14" s="15"/>
      <c r="K14" s="5" t="s">
        <v>8</v>
      </c>
      <c r="L14" s="16"/>
    </row>
    <row r="15" spans="1:14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128" t="s">
        <v>35</v>
      </c>
      <c r="L15" s="129"/>
    </row>
    <row r="16" spans="1:14" x14ac:dyDescent="0.25">
      <c r="A16" s="2"/>
      <c r="B16" s="7"/>
      <c r="C16" s="7"/>
      <c r="D16" s="16"/>
      <c r="E16" s="16"/>
      <c r="F16" s="2"/>
      <c r="G16" s="2"/>
      <c r="H16" s="2"/>
      <c r="I16" s="2"/>
      <c r="J16" s="2"/>
      <c r="K16" s="111" t="s">
        <v>54</v>
      </c>
      <c r="L16" s="112"/>
    </row>
    <row r="17" spans="1:13" ht="15" customHeight="1" thickBot="1" x14ac:dyDescent="0.3"/>
    <row r="18" spans="1:13" ht="32.25" customHeight="1" x14ac:dyDescent="0.25">
      <c r="A18" s="21" t="s">
        <v>9</v>
      </c>
      <c r="B18" s="132" t="s">
        <v>10</v>
      </c>
      <c r="C18" s="132" t="s">
        <v>11</v>
      </c>
      <c r="D18" s="132" t="s">
        <v>13</v>
      </c>
      <c r="E18" s="132" t="s">
        <v>26</v>
      </c>
      <c r="F18" s="134" t="s">
        <v>32</v>
      </c>
      <c r="G18" s="136" t="s">
        <v>38</v>
      </c>
      <c r="H18" s="138" t="s">
        <v>39</v>
      </c>
      <c r="I18" s="22" t="s">
        <v>14</v>
      </c>
      <c r="J18" s="132" t="s">
        <v>41</v>
      </c>
      <c r="K18" s="132" t="s">
        <v>15</v>
      </c>
      <c r="L18" s="132" t="s">
        <v>16</v>
      </c>
      <c r="M18" s="130" t="s">
        <v>42</v>
      </c>
    </row>
    <row r="19" spans="1:13" ht="25.5" customHeight="1" thickBot="1" x14ac:dyDescent="0.3">
      <c r="A19" s="23" t="s">
        <v>17</v>
      </c>
      <c r="B19" s="133"/>
      <c r="C19" s="133"/>
      <c r="D19" s="133"/>
      <c r="E19" s="133"/>
      <c r="F19" s="135"/>
      <c r="G19" s="137"/>
      <c r="H19" s="139"/>
      <c r="I19" s="24" t="s">
        <v>18</v>
      </c>
      <c r="J19" s="133"/>
      <c r="K19" s="133"/>
      <c r="L19" s="133"/>
      <c r="M19" s="131"/>
    </row>
    <row r="20" spans="1:13" ht="15.75" thickBot="1" x14ac:dyDescent="0.3">
      <c r="A20" s="25">
        <v>1</v>
      </c>
      <c r="B20" s="26">
        <v>2</v>
      </c>
      <c r="C20" s="26">
        <v>3</v>
      </c>
      <c r="D20" s="27">
        <v>4</v>
      </c>
      <c r="E20" s="27">
        <v>5</v>
      </c>
      <c r="F20" s="27">
        <v>9</v>
      </c>
      <c r="G20" s="28">
        <v>10</v>
      </c>
      <c r="H20" s="27">
        <v>11</v>
      </c>
      <c r="I20" s="27">
        <v>13</v>
      </c>
      <c r="J20" s="27">
        <v>14</v>
      </c>
      <c r="K20" s="27">
        <v>15</v>
      </c>
      <c r="L20" s="27">
        <v>16</v>
      </c>
      <c r="M20" s="29">
        <v>17</v>
      </c>
    </row>
    <row r="21" spans="1:13" ht="26.25" thickBot="1" x14ac:dyDescent="0.3">
      <c r="A21" s="32" t="s">
        <v>19</v>
      </c>
      <c r="B21" s="70"/>
      <c r="C21" s="71">
        <f t="shared" ref="C21:M21" si="0">SUM(C22:C24)</f>
        <v>6</v>
      </c>
      <c r="D21" s="71">
        <f t="shared" si="0"/>
        <v>8800</v>
      </c>
      <c r="E21" s="71">
        <f t="shared" si="0"/>
        <v>17700</v>
      </c>
      <c r="F21" s="71">
        <f t="shared" si="0"/>
        <v>0</v>
      </c>
      <c r="G21" s="71">
        <f t="shared" si="0"/>
        <v>0</v>
      </c>
      <c r="H21" s="71">
        <f t="shared" si="0"/>
        <v>696</v>
      </c>
      <c r="I21" s="71">
        <f t="shared" si="0"/>
        <v>11037.6</v>
      </c>
      <c r="J21" s="71">
        <f t="shared" si="0"/>
        <v>16046.4</v>
      </c>
      <c r="K21" s="71">
        <f t="shared" si="0"/>
        <v>45480</v>
      </c>
      <c r="L21" s="71">
        <f t="shared" si="0"/>
        <v>545760</v>
      </c>
      <c r="M21" s="71">
        <f t="shared" si="0"/>
        <v>0</v>
      </c>
    </row>
    <row r="22" spans="1:13" x14ac:dyDescent="0.25">
      <c r="A22" s="140"/>
      <c r="B22" s="80" t="s">
        <v>22</v>
      </c>
      <c r="C22" s="81">
        <v>3</v>
      </c>
      <c r="D22" s="73">
        <v>3000</v>
      </c>
      <c r="E22" s="73">
        <f t="shared" ref="E22" si="1">D22*C22</f>
        <v>9000</v>
      </c>
      <c r="F22" s="73"/>
      <c r="G22" s="73"/>
      <c r="H22" s="73"/>
      <c r="I22" s="73">
        <f t="shared" ref="I22" si="2">(H22+F22+E22+G22)*0.6</f>
        <v>5400</v>
      </c>
      <c r="J22" s="72">
        <v>8580</v>
      </c>
      <c r="K22" s="74">
        <f t="shared" ref="K22:K24" si="3">SUM(E22:J22)</f>
        <v>22980</v>
      </c>
      <c r="L22" s="73">
        <f t="shared" ref="L22:L24" si="4">K22*12</f>
        <v>275760</v>
      </c>
      <c r="M22" s="75"/>
    </row>
    <row r="23" spans="1:13" ht="15.75" thickBot="1" x14ac:dyDescent="0.3">
      <c r="A23" s="141"/>
      <c r="B23" s="79" t="s">
        <v>21</v>
      </c>
      <c r="C23" s="82">
        <v>2</v>
      </c>
      <c r="D23" s="73">
        <v>2900</v>
      </c>
      <c r="E23" s="73">
        <f>D23*C23</f>
        <v>5800</v>
      </c>
      <c r="F23" s="73"/>
      <c r="G23" s="73"/>
      <c r="H23" s="73">
        <f>E23*0.12</f>
        <v>696</v>
      </c>
      <c r="I23" s="73">
        <f>(H23+F23+E23+G23)*0.6</f>
        <v>3897.6</v>
      </c>
      <c r="J23" s="72">
        <v>4606.3999999999996</v>
      </c>
      <c r="K23" s="76">
        <f t="shared" si="3"/>
        <v>15000</v>
      </c>
      <c r="L23" s="72">
        <f t="shared" si="4"/>
        <v>180000</v>
      </c>
      <c r="M23" s="75"/>
    </row>
    <row r="24" spans="1:13" ht="15.75" thickBot="1" x14ac:dyDescent="0.3">
      <c r="A24" s="142"/>
      <c r="B24" s="79" t="s">
        <v>24</v>
      </c>
      <c r="C24" s="82">
        <v>1</v>
      </c>
      <c r="D24" s="77">
        <v>2900</v>
      </c>
      <c r="E24" s="77">
        <f>D24*C24</f>
        <v>2900</v>
      </c>
      <c r="F24" s="77"/>
      <c r="G24" s="77"/>
      <c r="H24" s="77"/>
      <c r="I24" s="73">
        <f>(H24+F24+E24+G24)*0.6</f>
        <v>1740</v>
      </c>
      <c r="J24" s="77">
        <v>2860</v>
      </c>
      <c r="K24" s="76">
        <f t="shared" si="3"/>
        <v>7500</v>
      </c>
      <c r="L24" s="72">
        <f t="shared" si="4"/>
        <v>90000</v>
      </c>
      <c r="M24" s="78"/>
    </row>
    <row r="25" spans="1:13" ht="15.75" thickBot="1" x14ac:dyDescent="0.3">
      <c r="A25" s="34" t="s">
        <v>20</v>
      </c>
      <c r="B25" s="35"/>
      <c r="C25" s="69">
        <f>C21</f>
        <v>6</v>
      </c>
      <c r="D25" s="69">
        <f t="shared" ref="D25:L25" si="5">D21</f>
        <v>8800</v>
      </c>
      <c r="E25" s="69">
        <f t="shared" si="5"/>
        <v>17700</v>
      </c>
      <c r="F25" s="69">
        <f t="shared" si="5"/>
        <v>0</v>
      </c>
      <c r="G25" s="69">
        <f t="shared" si="5"/>
        <v>0</v>
      </c>
      <c r="H25" s="69">
        <f t="shared" si="5"/>
        <v>696</v>
      </c>
      <c r="I25" s="69">
        <f t="shared" si="5"/>
        <v>11037.6</v>
      </c>
      <c r="J25" s="69">
        <f t="shared" si="5"/>
        <v>16046.4</v>
      </c>
      <c r="K25" s="69">
        <f t="shared" si="5"/>
        <v>45480</v>
      </c>
      <c r="L25" s="69">
        <f t="shared" si="5"/>
        <v>545760</v>
      </c>
      <c r="M25" s="69">
        <f t="shared" ref="M25" si="6">M21</f>
        <v>0</v>
      </c>
    </row>
    <row r="26" spans="1:13" ht="40.5" customHeight="1" x14ac:dyDescent="0.25">
      <c r="A26" s="111" t="s">
        <v>25</v>
      </c>
      <c r="B26" s="112"/>
      <c r="C26" s="112"/>
      <c r="D26" s="112"/>
      <c r="E26" s="112"/>
      <c r="F26" s="112"/>
      <c r="G26" s="112"/>
      <c r="H26" s="112"/>
      <c r="I26" s="112"/>
      <c r="J26" s="112"/>
      <c r="K26" s="112"/>
      <c r="L26" s="112"/>
      <c r="M26" s="112"/>
    </row>
    <row r="27" spans="1:13" x14ac:dyDescent="0.25">
      <c r="A27" s="2"/>
    </row>
    <row r="28" spans="1:13" x14ac:dyDescent="0.25">
      <c r="A28" s="36" t="s">
        <v>47</v>
      </c>
    </row>
    <row r="29" spans="1:13" x14ac:dyDescent="0.25">
      <c r="A29" s="36" t="s">
        <v>48</v>
      </c>
    </row>
  </sheetData>
  <mergeCells count="20">
    <mergeCell ref="K2:N2"/>
    <mergeCell ref="F13:G13"/>
    <mergeCell ref="D11:F11"/>
    <mergeCell ref="B14:E14"/>
    <mergeCell ref="F14:G14"/>
    <mergeCell ref="M18:M19"/>
    <mergeCell ref="A26:M26"/>
    <mergeCell ref="K15:L15"/>
    <mergeCell ref="K16:L16"/>
    <mergeCell ref="B18:B19"/>
    <mergeCell ref="C18:C19"/>
    <mergeCell ref="D18:D19"/>
    <mergeCell ref="E18:E19"/>
    <mergeCell ref="F18:F19"/>
    <mergeCell ref="G18:G19"/>
    <mergeCell ref="H18:H19"/>
    <mergeCell ref="J18:J19"/>
    <mergeCell ref="K18:K19"/>
    <mergeCell ref="L18:L19"/>
    <mergeCell ref="A22:A24"/>
  </mergeCells>
  <pageMargins left="0.7" right="0.7" top="0.75" bottom="0.75" header="0.3" footer="0.3"/>
  <pageSetup paperSize="9" scale="73" orientation="landscape" verticalDpi="0" r:id="rId1"/>
  <colBreaks count="1" manualBreakCount="1">
    <brk id="8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5"/>
  <sheetViews>
    <sheetView tabSelected="1" topLeftCell="A18" zoomScale="75" zoomScaleNormal="75" workbookViewId="0">
      <selection activeCell="P14" sqref="P14"/>
    </sheetView>
  </sheetViews>
  <sheetFormatPr defaultRowHeight="15" x14ac:dyDescent="0.25"/>
  <cols>
    <col min="1" max="1" width="27.85546875" style="1" customWidth="1"/>
    <col min="2" max="2" width="27.42578125" style="1" customWidth="1"/>
    <col min="3" max="3" width="8.42578125" style="1" customWidth="1"/>
    <col min="4" max="4" width="15" style="1" customWidth="1"/>
    <col min="5" max="5" width="14.7109375" style="1" customWidth="1"/>
    <col min="6" max="6" width="14.5703125" style="1" customWidth="1"/>
    <col min="7" max="7" width="14.7109375" style="1" customWidth="1"/>
    <col min="8" max="8" width="12" style="1" customWidth="1"/>
    <col min="9" max="9" width="11.85546875" style="1" customWidth="1"/>
    <col min="10" max="10" width="11.5703125" style="1" customWidth="1"/>
    <col min="11" max="11" width="11.28515625" style="1" customWidth="1"/>
    <col min="12" max="13" width="14.28515625" style="1" customWidth="1"/>
    <col min="14" max="14" width="18.140625" style="1" customWidth="1"/>
    <col min="15" max="15" width="15.5703125" style="1" customWidth="1"/>
    <col min="16" max="16" width="17" style="1" customWidth="1"/>
    <col min="17" max="16384" width="9.140625" style="1"/>
  </cols>
  <sheetData>
    <row r="1" spans="1:17" x14ac:dyDescent="0.25">
      <c r="A1" s="2" t="s">
        <v>27</v>
      </c>
      <c r="C1" s="2" t="s">
        <v>28</v>
      </c>
      <c r="D1" s="2"/>
      <c r="E1" s="2"/>
      <c r="F1" s="2"/>
      <c r="G1" s="2"/>
      <c r="H1" s="2"/>
      <c r="I1" s="2"/>
      <c r="J1" s="2"/>
      <c r="K1" s="2"/>
      <c r="L1" s="2"/>
      <c r="M1" s="2"/>
      <c r="N1" s="11" t="s">
        <v>0</v>
      </c>
      <c r="O1" s="11"/>
      <c r="P1" s="11"/>
      <c r="Q1" s="11"/>
    </row>
    <row r="2" spans="1:17" x14ac:dyDescent="0.25">
      <c r="A2" s="2"/>
      <c r="C2" s="2" t="s">
        <v>33</v>
      </c>
      <c r="D2" s="2"/>
      <c r="E2" s="2"/>
      <c r="F2" s="2"/>
      <c r="G2" s="2"/>
      <c r="H2" s="2"/>
      <c r="I2" s="2"/>
      <c r="J2" s="2"/>
      <c r="K2" s="2"/>
      <c r="L2" s="2"/>
      <c r="M2" s="2"/>
      <c r="N2" s="121" t="s">
        <v>1</v>
      </c>
      <c r="O2" s="121"/>
      <c r="P2" s="121"/>
      <c r="Q2" s="121"/>
    </row>
    <row r="3" spans="1:17" x14ac:dyDescent="0.25">
      <c r="A3" s="2"/>
      <c r="B3" s="2"/>
      <c r="C3" s="2" t="s">
        <v>29</v>
      </c>
      <c r="D3" s="2"/>
      <c r="E3" s="2"/>
      <c r="F3" s="2"/>
      <c r="G3" s="2"/>
      <c r="H3" s="2"/>
      <c r="I3" s="2"/>
      <c r="J3" s="2"/>
      <c r="K3" s="2"/>
      <c r="L3" s="2"/>
      <c r="M3" s="2"/>
      <c r="N3" s="11" t="s">
        <v>2</v>
      </c>
      <c r="O3" s="11"/>
      <c r="P3" s="11"/>
      <c r="Q3" s="11"/>
    </row>
    <row r="4" spans="1:17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8"/>
      <c r="O4" s="8"/>
    </row>
    <row r="5" spans="1:17" x14ac:dyDescent="0.25">
      <c r="A5" s="2" t="s">
        <v>27</v>
      </c>
      <c r="B5" s="2"/>
      <c r="C5" s="2" t="s">
        <v>30</v>
      </c>
      <c r="D5" s="2"/>
      <c r="E5" s="2"/>
      <c r="F5" s="2"/>
      <c r="G5" s="2"/>
      <c r="H5" s="2"/>
      <c r="I5" s="2"/>
      <c r="J5" s="2"/>
      <c r="K5" s="2"/>
      <c r="L5" s="2"/>
      <c r="M5" s="2"/>
      <c r="N5" s="8"/>
      <c r="O5" s="8"/>
    </row>
    <row r="6" spans="1:17" x14ac:dyDescent="0.25">
      <c r="A6" s="2"/>
      <c r="B6" s="2"/>
      <c r="C6" s="2" t="s">
        <v>31</v>
      </c>
      <c r="D6" s="2"/>
      <c r="E6" s="2"/>
      <c r="F6" s="2"/>
      <c r="G6" s="2"/>
      <c r="H6" s="2"/>
      <c r="I6" s="2"/>
      <c r="J6" s="2"/>
      <c r="K6" s="2"/>
      <c r="L6" s="2"/>
      <c r="M6" s="2"/>
      <c r="N6" s="8"/>
      <c r="O6" s="8"/>
    </row>
    <row r="7" spans="1:17" x14ac:dyDescent="0.25">
      <c r="A7" s="7"/>
      <c r="B7" s="7"/>
      <c r="C7" s="7"/>
      <c r="D7" s="7"/>
      <c r="E7" s="7"/>
      <c r="F7" s="7"/>
      <c r="G7" s="7"/>
      <c r="H7" s="7"/>
      <c r="I7" s="7"/>
      <c r="J7" s="17"/>
      <c r="K7" s="17"/>
      <c r="L7" s="17"/>
      <c r="M7" s="17"/>
      <c r="N7" s="16"/>
      <c r="O7" s="4" t="s">
        <v>3</v>
      </c>
    </row>
    <row r="8" spans="1:17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12" t="s">
        <v>4</v>
      </c>
      <c r="O8" s="6">
        <v>301017</v>
      </c>
    </row>
    <row r="9" spans="1:17" ht="15.75" x14ac:dyDescent="0.25">
      <c r="A9" s="19"/>
      <c r="B9" s="19"/>
      <c r="C9" s="19"/>
      <c r="D9" s="19"/>
      <c r="E9" s="122" t="s">
        <v>34</v>
      </c>
      <c r="F9" s="122"/>
      <c r="G9" s="122"/>
      <c r="H9" s="16"/>
      <c r="I9" s="16"/>
      <c r="J9" s="16"/>
      <c r="K9" s="16"/>
      <c r="L9" s="16"/>
      <c r="M9" s="16"/>
      <c r="N9" s="13" t="s">
        <v>5</v>
      </c>
      <c r="O9" s="4"/>
    </row>
    <row r="10" spans="1:17" ht="15.75" x14ac:dyDescent="0.25">
      <c r="A10" s="19"/>
      <c r="B10" s="19"/>
      <c r="C10" s="19"/>
      <c r="D10" s="19"/>
      <c r="E10" s="17"/>
      <c r="F10" s="17"/>
      <c r="G10" s="17"/>
      <c r="H10" s="16"/>
      <c r="I10" s="16"/>
      <c r="J10" s="16"/>
      <c r="K10" s="16"/>
      <c r="L10" s="16"/>
      <c r="M10" s="16"/>
      <c r="N10" s="13"/>
      <c r="O10" s="5"/>
    </row>
    <row r="11" spans="1:17" ht="15.75" x14ac:dyDescent="0.25">
      <c r="A11" s="19"/>
      <c r="B11" s="19"/>
      <c r="C11" s="19"/>
      <c r="D11" s="19"/>
      <c r="E11" s="127" t="s">
        <v>51</v>
      </c>
      <c r="F11" s="127"/>
      <c r="G11" s="127"/>
      <c r="H11" s="16"/>
      <c r="I11" s="16"/>
      <c r="J11" s="16"/>
      <c r="K11" s="16"/>
      <c r="L11" s="16"/>
      <c r="M11" s="16"/>
      <c r="N11" s="13"/>
      <c r="O11" s="5"/>
    </row>
    <row r="12" spans="1:17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</row>
    <row r="13" spans="1:17" x14ac:dyDescent="0.25">
      <c r="A13" s="2"/>
      <c r="B13" s="2"/>
      <c r="C13" s="2"/>
      <c r="D13" s="5"/>
      <c r="E13" s="5"/>
      <c r="F13" s="147"/>
      <c r="G13" s="147"/>
      <c r="H13" s="123" t="s">
        <v>6</v>
      </c>
      <c r="I13" s="123"/>
      <c r="J13" s="143" t="s">
        <v>7</v>
      </c>
      <c r="K13" s="143"/>
      <c r="L13" s="14"/>
      <c r="M13" s="14"/>
      <c r="N13" s="5"/>
      <c r="O13" s="5"/>
    </row>
    <row r="14" spans="1:17" ht="15.75" x14ac:dyDescent="0.25">
      <c r="A14" s="2"/>
      <c r="B14" s="124"/>
      <c r="C14" s="124"/>
      <c r="D14" s="124"/>
      <c r="E14" s="125"/>
      <c r="F14" s="126"/>
      <c r="G14" s="126"/>
      <c r="H14" s="123"/>
      <c r="I14" s="123"/>
      <c r="J14" s="144">
        <v>42736</v>
      </c>
      <c r="K14" s="144"/>
      <c r="L14" s="15"/>
      <c r="M14" s="15"/>
      <c r="N14" s="5" t="s">
        <v>8</v>
      </c>
      <c r="O14" s="16"/>
    </row>
    <row r="15" spans="1:17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128" t="s">
        <v>56</v>
      </c>
      <c r="O15" s="129"/>
    </row>
    <row r="16" spans="1:17" x14ac:dyDescent="0.25">
      <c r="A16" s="2"/>
      <c r="B16" s="7"/>
      <c r="C16" s="7"/>
      <c r="D16" s="16"/>
      <c r="E16" s="16"/>
      <c r="F16" s="16"/>
      <c r="G16" s="16"/>
      <c r="H16" s="2"/>
      <c r="I16" s="2"/>
      <c r="J16" s="2"/>
      <c r="K16" s="2"/>
      <c r="L16" s="2"/>
      <c r="M16" s="2"/>
      <c r="N16" s="111" t="s">
        <v>55</v>
      </c>
      <c r="O16" s="112"/>
    </row>
    <row r="17" spans="1:16" ht="24" customHeight="1" thickBot="1" x14ac:dyDescent="0.3"/>
    <row r="18" spans="1:16" ht="46.5" customHeight="1" x14ac:dyDescent="0.25">
      <c r="A18" s="21" t="s">
        <v>9</v>
      </c>
      <c r="B18" s="132" t="s">
        <v>10</v>
      </c>
      <c r="C18" s="113" t="s">
        <v>11</v>
      </c>
      <c r="D18" s="113" t="s">
        <v>13</v>
      </c>
      <c r="E18" s="113" t="s">
        <v>26</v>
      </c>
      <c r="F18" s="113" t="s">
        <v>12</v>
      </c>
      <c r="G18" s="113" t="s">
        <v>36</v>
      </c>
      <c r="H18" s="113" t="s">
        <v>32</v>
      </c>
      <c r="I18" s="119" t="s">
        <v>38</v>
      </c>
      <c r="J18" s="113" t="s">
        <v>39</v>
      </c>
      <c r="K18" s="113" t="s">
        <v>40</v>
      </c>
      <c r="L18" s="22" t="s">
        <v>14</v>
      </c>
      <c r="M18" s="113" t="s">
        <v>41</v>
      </c>
      <c r="N18" s="113" t="s">
        <v>15</v>
      </c>
      <c r="O18" s="113" t="s">
        <v>16</v>
      </c>
      <c r="P18" s="115" t="s">
        <v>42</v>
      </c>
    </row>
    <row r="19" spans="1:16" x14ac:dyDescent="0.25">
      <c r="A19" s="23" t="s">
        <v>17</v>
      </c>
      <c r="B19" s="133"/>
      <c r="C19" s="114"/>
      <c r="D19" s="114"/>
      <c r="E19" s="114"/>
      <c r="F19" s="114"/>
      <c r="G19" s="114"/>
      <c r="H19" s="114"/>
      <c r="I19" s="120"/>
      <c r="J19" s="114"/>
      <c r="K19" s="114"/>
      <c r="L19" s="24" t="s">
        <v>18</v>
      </c>
      <c r="M19" s="114"/>
      <c r="N19" s="114"/>
      <c r="O19" s="114"/>
      <c r="P19" s="116"/>
    </row>
    <row r="20" spans="1:16" ht="15.75" thickBot="1" x14ac:dyDescent="0.3">
      <c r="A20" s="84">
        <v>1</v>
      </c>
      <c r="B20" s="26">
        <v>2</v>
      </c>
      <c r="C20" s="83">
        <v>3</v>
      </c>
      <c r="D20" s="28">
        <v>4</v>
      </c>
      <c r="E20" s="28">
        <v>5</v>
      </c>
      <c r="F20" s="28">
        <v>6</v>
      </c>
      <c r="G20" s="28">
        <v>7</v>
      </c>
      <c r="H20" s="28">
        <v>9</v>
      </c>
      <c r="I20" s="28">
        <v>10</v>
      </c>
      <c r="J20" s="28">
        <v>11</v>
      </c>
      <c r="K20" s="28">
        <v>12</v>
      </c>
      <c r="L20" s="28">
        <v>13</v>
      </c>
      <c r="M20" s="28">
        <v>14</v>
      </c>
      <c r="N20" s="28">
        <v>15</v>
      </c>
      <c r="O20" s="28">
        <v>16</v>
      </c>
      <c r="P20" s="104">
        <v>17</v>
      </c>
    </row>
    <row r="21" spans="1:16" ht="25.5" customHeight="1" thickBot="1" x14ac:dyDescent="0.3">
      <c r="A21" s="85" t="s">
        <v>43</v>
      </c>
      <c r="B21" s="43"/>
      <c r="C21" s="86">
        <f>SUM(C22:C23)</f>
        <v>1.25</v>
      </c>
      <c r="D21" s="86">
        <f t="shared" ref="D21:G21" si="0">SUM(D22:D23)</f>
        <v>16720</v>
      </c>
      <c r="E21" s="86">
        <f t="shared" si="0"/>
        <v>10780</v>
      </c>
      <c r="F21" s="86">
        <f t="shared" si="0"/>
        <v>2695</v>
      </c>
      <c r="G21" s="86">
        <f t="shared" si="0"/>
        <v>2156</v>
      </c>
      <c r="H21" s="86">
        <f t="shared" ref="H21:O21" si="1">SUM(H22:H23)</f>
        <v>0</v>
      </c>
      <c r="I21" s="86">
        <f t="shared" si="1"/>
        <v>0</v>
      </c>
      <c r="J21" s="86">
        <f t="shared" si="1"/>
        <v>0</v>
      </c>
      <c r="K21" s="86">
        <f t="shared" si="1"/>
        <v>0</v>
      </c>
      <c r="L21" s="86">
        <f t="shared" si="1"/>
        <v>9378.6</v>
      </c>
      <c r="M21" s="86">
        <f t="shared" si="1"/>
        <v>0</v>
      </c>
      <c r="N21" s="86">
        <f t="shared" si="1"/>
        <v>25009.599999999999</v>
      </c>
      <c r="O21" s="86">
        <f t="shared" si="1"/>
        <v>300115.20000000001</v>
      </c>
      <c r="P21" s="105"/>
    </row>
    <row r="22" spans="1:16" ht="15.75" customHeight="1" x14ac:dyDescent="0.25">
      <c r="A22" s="145"/>
      <c r="B22" s="87" t="s">
        <v>23</v>
      </c>
      <c r="C22" s="88">
        <f>[1]ОБ!C24</f>
        <v>1</v>
      </c>
      <c r="D22" s="88">
        <v>8800</v>
      </c>
      <c r="E22" s="88">
        <f>D22*C22</f>
        <v>8800</v>
      </c>
      <c r="F22" s="33">
        <f>E22*0.25</f>
        <v>2200</v>
      </c>
      <c r="G22" s="33">
        <f>E22*0.2</f>
        <v>1760</v>
      </c>
      <c r="H22" s="33"/>
      <c r="I22" s="33"/>
      <c r="J22" s="33"/>
      <c r="K22" s="33"/>
      <c r="L22" s="88">
        <f>SUM(E22:K22)*0.6</f>
        <v>7656</v>
      </c>
      <c r="M22" s="33"/>
      <c r="N22" s="88">
        <f>SUM(E22:M22)</f>
        <v>20416</v>
      </c>
      <c r="O22" s="33">
        <f>N22*12</f>
        <v>244992</v>
      </c>
      <c r="P22" s="105"/>
    </row>
    <row r="23" spans="1:16" ht="30.75" customHeight="1" thickBot="1" x14ac:dyDescent="0.3">
      <c r="A23" s="146"/>
      <c r="B23" s="89" t="s">
        <v>53</v>
      </c>
      <c r="C23" s="90">
        <v>0.25</v>
      </c>
      <c r="D23" s="91">
        <f>D22*0.9</f>
        <v>7920</v>
      </c>
      <c r="E23" s="88">
        <f>D23*C23</f>
        <v>1980</v>
      </c>
      <c r="F23" s="31">
        <f>E23*0.25</f>
        <v>495</v>
      </c>
      <c r="G23" s="31">
        <f>E23*0.2</f>
        <v>396</v>
      </c>
      <c r="H23" s="31"/>
      <c r="I23" s="31"/>
      <c r="J23" s="31"/>
      <c r="K23" s="31"/>
      <c r="L23" s="92">
        <f>SUM(E23:K23)*0.6</f>
        <v>1722.6</v>
      </c>
      <c r="M23" s="31"/>
      <c r="N23" s="92">
        <f>SUM(E23:M23)</f>
        <v>4593.6000000000004</v>
      </c>
      <c r="O23" s="31">
        <f>N23*12</f>
        <v>55123.200000000004</v>
      </c>
      <c r="P23" s="93" t="s">
        <v>50</v>
      </c>
    </row>
    <row r="24" spans="1:16" s="48" customFormat="1" ht="26.25" customHeight="1" thickBot="1" x14ac:dyDescent="0.25">
      <c r="A24" s="85" t="s">
        <v>44</v>
      </c>
      <c r="B24" s="43"/>
      <c r="C24" s="94">
        <f>SUM(C25:C26)</f>
        <v>5</v>
      </c>
      <c r="D24" s="94">
        <f>SUM(D25:D26)</f>
        <v>12127</v>
      </c>
      <c r="E24" s="94">
        <f>SUM(E25:E26)</f>
        <v>31071.75</v>
      </c>
      <c r="F24" s="94">
        <f>SUM(F25:F26)</f>
        <v>7767.9375</v>
      </c>
      <c r="G24" s="94">
        <f>SUM(G25:G26)</f>
        <v>6214.35</v>
      </c>
      <c r="H24" s="94">
        <f t="shared" ref="H24:M24" si="2">SUM(H25:H26)</f>
        <v>0</v>
      </c>
      <c r="I24" s="94">
        <f t="shared" si="2"/>
        <v>0</v>
      </c>
      <c r="J24" s="94">
        <f t="shared" si="2"/>
        <v>0</v>
      </c>
      <c r="K24" s="94">
        <f t="shared" si="2"/>
        <v>0</v>
      </c>
      <c r="L24" s="94">
        <f t="shared" si="2"/>
        <v>27032.422500000001</v>
      </c>
      <c r="M24" s="94">
        <f t="shared" si="2"/>
        <v>0</v>
      </c>
      <c r="N24" s="94">
        <f>SUM(N25:N26)</f>
        <v>72086.460000000006</v>
      </c>
      <c r="O24" s="94">
        <f>SUM(O25:O26)</f>
        <v>865037.52</v>
      </c>
      <c r="P24" s="95"/>
    </row>
    <row r="25" spans="1:16" x14ac:dyDescent="0.25">
      <c r="A25" s="145"/>
      <c r="B25" s="46" t="s">
        <v>45</v>
      </c>
      <c r="C25" s="88">
        <v>0.75</v>
      </c>
      <c r="D25" s="33">
        <v>5848</v>
      </c>
      <c r="E25" s="91">
        <f t="shared" ref="E25:E26" si="3">D25*C25</f>
        <v>4386</v>
      </c>
      <c r="F25" s="91">
        <f t="shared" ref="F25:F26" si="4">E25*0.25</f>
        <v>1096.5</v>
      </c>
      <c r="G25" s="91">
        <f t="shared" ref="G25:G26" si="5">E25*0.2</f>
        <v>877.2</v>
      </c>
      <c r="H25" s="88"/>
      <c r="I25" s="88"/>
      <c r="J25" s="88"/>
      <c r="K25" s="88"/>
      <c r="L25" s="92">
        <f t="shared" ref="L25:L30" si="6">SUM(E25:K25)*0.6</f>
        <v>3815.8199999999997</v>
      </c>
      <c r="M25" s="88"/>
      <c r="N25" s="90">
        <f>SUM(E25:M25)</f>
        <v>10175.52</v>
      </c>
      <c r="O25" s="91">
        <f>N25*12</f>
        <v>122106.24000000001</v>
      </c>
      <c r="P25" s="106"/>
    </row>
    <row r="26" spans="1:16" ht="15.75" thickBot="1" x14ac:dyDescent="0.3">
      <c r="A26" s="146"/>
      <c r="B26" s="47" t="s">
        <v>46</v>
      </c>
      <c r="C26" s="90">
        <v>4.25</v>
      </c>
      <c r="D26" s="91">
        <v>6279</v>
      </c>
      <c r="E26" s="91">
        <f t="shared" si="3"/>
        <v>26685.75</v>
      </c>
      <c r="F26" s="91">
        <f t="shared" si="4"/>
        <v>6671.4375</v>
      </c>
      <c r="G26" s="91">
        <f t="shared" si="5"/>
        <v>5337.1500000000005</v>
      </c>
      <c r="H26" s="92"/>
      <c r="I26" s="92"/>
      <c r="J26" s="92"/>
      <c r="K26" s="92"/>
      <c r="L26" s="92">
        <f t="shared" si="6"/>
        <v>23216.602500000001</v>
      </c>
      <c r="M26" s="92"/>
      <c r="N26" s="90">
        <f>SUM(E26:M26)</f>
        <v>61910.94</v>
      </c>
      <c r="O26" s="91">
        <f>N26*12</f>
        <v>742931.28</v>
      </c>
      <c r="P26" s="107"/>
    </row>
    <row r="27" spans="1:16" ht="24.75" thickBot="1" x14ac:dyDescent="0.3">
      <c r="A27" s="96" t="s">
        <v>19</v>
      </c>
      <c r="B27" s="49"/>
      <c r="C27" s="86">
        <f t="shared" ref="C27:P27" si="7">SUM(C28:C30)</f>
        <v>6</v>
      </c>
      <c r="D27" s="86">
        <f t="shared" si="7"/>
        <v>8800</v>
      </c>
      <c r="E27" s="86">
        <f t="shared" si="7"/>
        <v>17700</v>
      </c>
      <c r="F27" s="86">
        <f t="shared" si="7"/>
        <v>0</v>
      </c>
      <c r="G27" s="86">
        <f t="shared" si="7"/>
        <v>0</v>
      </c>
      <c r="H27" s="86">
        <f t="shared" si="7"/>
        <v>0</v>
      </c>
      <c r="I27" s="86">
        <f t="shared" si="7"/>
        <v>0</v>
      </c>
      <c r="J27" s="86">
        <f t="shared" si="7"/>
        <v>696</v>
      </c>
      <c r="K27" s="86">
        <f t="shared" si="7"/>
        <v>0</v>
      </c>
      <c r="L27" s="86">
        <f t="shared" si="7"/>
        <v>11037.6</v>
      </c>
      <c r="M27" s="86">
        <f t="shared" si="7"/>
        <v>16046.4</v>
      </c>
      <c r="N27" s="86">
        <f t="shared" si="7"/>
        <v>45480</v>
      </c>
      <c r="O27" s="86">
        <f t="shared" si="7"/>
        <v>545760</v>
      </c>
      <c r="P27" s="108">
        <f t="shared" si="7"/>
        <v>0</v>
      </c>
    </row>
    <row r="28" spans="1:16" x14ac:dyDescent="0.25">
      <c r="A28" s="109"/>
      <c r="B28" s="99" t="s">
        <v>22</v>
      </c>
      <c r="C28" s="100">
        <v>3</v>
      </c>
      <c r="D28" s="73">
        <v>3000</v>
      </c>
      <c r="E28" s="33">
        <f t="shared" ref="E28:E30" si="8">D28*C28</f>
        <v>9000</v>
      </c>
      <c r="F28" s="92">
        <f>[1]МБ!F30</f>
        <v>0</v>
      </c>
      <c r="G28" s="92">
        <f>[1]МБ!G30</f>
        <v>0</v>
      </c>
      <c r="H28" s="92"/>
      <c r="I28" s="92"/>
      <c r="J28" s="92"/>
      <c r="K28" s="92"/>
      <c r="L28" s="92">
        <f t="shared" si="6"/>
        <v>5400</v>
      </c>
      <c r="M28" s="33">
        <f>МБ!J22</f>
        <v>8580</v>
      </c>
      <c r="N28" s="92">
        <f t="shared" ref="N28:N30" si="9">SUM(E28:M28)</f>
        <v>22980</v>
      </c>
      <c r="O28" s="31">
        <f t="shared" ref="O28:O30" si="10">N28*12</f>
        <v>275760</v>
      </c>
      <c r="P28" s="98"/>
    </row>
    <row r="29" spans="1:16" x14ac:dyDescent="0.25">
      <c r="A29" s="109"/>
      <c r="B29" s="97" t="s">
        <v>21</v>
      </c>
      <c r="C29" s="101">
        <v>2</v>
      </c>
      <c r="D29" s="73">
        <v>2900</v>
      </c>
      <c r="E29" s="33">
        <f t="shared" si="8"/>
        <v>5800</v>
      </c>
      <c r="F29" s="92">
        <f>[1]МБ!F31</f>
        <v>0</v>
      </c>
      <c r="G29" s="92">
        <f>[1]МБ!G31</f>
        <v>0</v>
      </c>
      <c r="H29" s="92"/>
      <c r="I29" s="92"/>
      <c r="J29" s="92">
        <f>E29*0.12</f>
        <v>696</v>
      </c>
      <c r="K29" s="92"/>
      <c r="L29" s="92">
        <f t="shared" si="6"/>
        <v>3897.6</v>
      </c>
      <c r="M29" s="33">
        <f>МБ!J23</f>
        <v>4606.3999999999996</v>
      </c>
      <c r="N29" s="92">
        <f t="shared" si="9"/>
        <v>15000</v>
      </c>
      <c r="O29" s="31">
        <f t="shared" si="10"/>
        <v>180000</v>
      </c>
      <c r="P29" s="98"/>
    </row>
    <row r="30" spans="1:16" ht="15.75" thickBot="1" x14ac:dyDescent="0.3">
      <c r="A30" s="110"/>
      <c r="B30" s="97" t="s">
        <v>24</v>
      </c>
      <c r="C30" s="101">
        <v>1</v>
      </c>
      <c r="D30" s="77">
        <v>2900</v>
      </c>
      <c r="E30" s="33">
        <f t="shared" si="8"/>
        <v>2900</v>
      </c>
      <c r="F30" s="31"/>
      <c r="G30" s="31"/>
      <c r="H30" s="31"/>
      <c r="I30" s="31"/>
      <c r="J30" s="31"/>
      <c r="K30" s="31"/>
      <c r="L30" s="92">
        <f t="shared" si="6"/>
        <v>1740</v>
      </c>
      <c r="M30" s="33">
        <f>МБ!J24</f>
        <v>2860</v>
      </c>
      <c r="N30" s="92">
        <f t="shared" si="9"/>
        <v>7500</v>
      </c>
      <c r="O30" s="31">
        <f t="shared" si="10"/>
        <v>90000</v>
      </c>
      <c r="P30" s="102"/>
    </row>
    <row r="31" spans="1:16" s="48" customFormat="1" ht="22.5" customHeight="1" thickBot="1" x14ac:dyDescent="0.25">
      <c r="A31" s="103" t="s">
        <v>20</v>
      </c>
      <c r="B31" s="53"/>
      <c r="C31" s="86">
        <f>C27+C24+C21</f>
        <v>12.25</v>
      </c>
      <c r="D31" s="86">
        <f t="shared" ref="D31:P31" si="11">D27+D24+D21</f>
        <v>37647</v>
      </c>
      <c r="E31" s="86">
        <f t="shared" si="11"/>
        <v>59551.75</v>
      </c>
      <c r="F31" s="86">
        <f t="shared" si="11"/>
        <v>10462.9375</v>
      </c>
      <c r="G31" s="86">
        <f t="shared" si="11"/>
        <v>8370.35</v>
      </c>
      <c r="H31" s="86">
        <f t="shared" si="11"/>
        <v>0</v>
      </c>
      <c r="I31" s="86">
        <f t="shared" si="11"/>
        <v>0</v>
      </c>
      <c r="J31" s="86">
        <f t="shared" si="11"/>
        <v>696</v>
      </c>
      <c r="K31" s="86">
        <f t="shared" si="11"/>
        <v>0</v>
      </c>
      <c r="L31" s="86">
        <f t="shared" si="11"/>
        <v>47448.622499999998</v>
      </c>
      <c r="M31" s="86">
        <f t="shared" si="11"/>
        <v>16046.4</v>
      </c>
      <c r="N31" s="86">
        <f t="shared" si="11"/>
        <v>142576.06</v>
      </c>
      <c r="O31" s="86">
        <f t="shared" si="11"/>
        <v>1710912.72</v>
      </c>
      <c r="P31" s="108">
        <f t="shared" si="11"/>
        <v>0</v>
      </c>
    </row>
    <row r="32" spans="1:16" ht="40.5" customHeight="1" x14ac:dyDescent="0.25">
      <c r="A32" s="111" t="s">
        <v>25</v>
      </c>
      <c r="B32" s="112"/>
      <c r="C32" s="112"/>
      <c r="D32" s="112"/>
      <c r="E32" s="112"/>
      <c r="F32" s="112"/>
      <c r="G32" s="112"/>
      <c r="H32" s="112"/>
      <c r="I32" s="112"/>
      <c r="J32" s="112"/>
      <c r="K32" s="112"/>
      <c r="L32" s="112"/>
      <c r="M32" s="112"/>
      <c r="O32" s="54"/>
    </row>
    <row r="33" spans="1:7" ht="39" customHeight="1" x14ac:dyDescent="0.25">
      <c r="A33" s="2"/>
    </row>
    <row r="34" spans="1:7" x14ac:dyDescent="0.25">
      <c r="A34" s="36" t="s">
        <v>47</v>
      </c>
    </row>
    <row r="35" spans="1:7" x14ac:dyDescent="0.25">
      <c r="A35" s="36" t="s">
        <v>48</v>
      </c>
    </row>
    <row r="39" spans="1:7" x14ac:dyDescent="0.25">
      <c r="A39"/>
      <c r="B39"/>
      <c r="C39"/>
      <c r="D39"/>
      <c r="E39"/>
      <c r="F39"/>
      <c r="G39"/>
    </row>
    <row r="40" spans="1:7" x14ac:dyDescent="0.25">
      <c r="A40"/>
      <c r="B40"/>
      <c r="C40"/>
      <c r="D40"/>
      <c r="E40"/>
      <c r="F40"/>
      <c r="G40"/>
    </row>
    <row r="41" spans="1:7" x14ac:dyDescent="0.25">
      <c r="A41"/>
      <c r="B41"/>
      <c r="C41"/>
      <c r="D41"/>
      <c r="E41"/>
      <c r="F41"/>
      <c r="G41"/>
    </row>
    <row r="42" spans="1:7" x14ac:dyDescent="0.25">
      <c r="A42"/>
      <c r="B42"/>
      <c r="C42"/>
      <c r="D42"/>
      <c r="E42"/>
      <c r="F42"/>
      <c r="G42"/>
    </row>
    <row r="43" spans="1:7" x14ac:dyDescent="0.25">
      <c r="A43"/>
      <c r="B43"/>
      <c r="C43"/>
      <c r="D43"/>
      <c r="E43"/>
      <c r="F43"/>
      <c r="G43"/>
    </row>
    <row r="44" spans="1:7" x14ac:dyDescent="0.25">
      <c r="A44"/>
      <c r="B44"/>
      <c r="C44"/>
      <c r="D44"/>
      <c r="E44"/>
      <c r="F44"/>
      <c r="G44"/>
    </row>
    <row r="45" spans="1:7" x14ac:dyDescent="0.25">
      <c r="A45"/>
      <c r="B45"/>
      <c r="C45"/>
      <c r="D45"/>
      <c r="E45"/>
      <c r="F45"/>
      <c r="G45"/>
    </row>
  </sheetData>
  <mergeCells count="29">
    <mergeCell ref="N16:O16"/>
    <mergeCell ref="B18:B19"/>
    <mergeCell ref="C18:C19"/>
    <mergeCell ref="N15:O15"/>
    <mergeCell ref="N2:Q2"/>
    <mergeCell ref="E9:G9"/>
    <mergeCell ref="H13:I13"/>
    <mergeCell ref="B14:E14"/>
    <mergeCell ref="F14:G14"/>
    <mergeCell ref="H14:I14"/>
    <mergeCell ref="N18:N19"/>
    <mergeCell ref="O18:O19"/>
    <mergeCell ref="P18:P19"/>
    <mergeCell ref="M18:M19"/>
    <mergeCell ref="A32:M32"/>
    <mergeCell ref="E11:G11"/>
    <mergeCell ref="J13:K13"/>
    <mergeCell ref="J14:K14"/>
    <mergeCell ref="A25:A26"/>
    <mergeCell ref="F13:G13"/>
    <mergeCell ref="A22:A23"/>
    <mergeCell ref="H18:H19"/>
    <mergeCell ref="I18:I19"/>
    <mergeCell ref="J18:J19"/>
    <mergeCell ref="K18:K19"/>
    <mergeCell ref="D18:D19"/>
    <mergeCell ref="E18:E19"/>
    <mergeCell ref="F18:F19"/>
    <mergeCell ref="G18:G19"/>
  </mergeCells>
  <pageMargins left="0.7" right="0.7" top="0.75" bottom="0.75" header="0.3" footer="0.3"/>
  <pageSetup paperSize="9" scale="5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ОБ</vt:lpstr>
      <vt:lpstr>МБ</vt:lpstr>
      <vt:lpstr>Общее</vt:lpstr>
      <vt:lpstr>МБ!Область_печати</vt:lpstr>
      <vt:lpstr>ОБ!Область_печати</vt:lpstr>
      <vt:lpstr>Общее!Область_печати</vt:lpstr>
    </vt:vector>
  </TitlesOfParts>
  <Company>ООБР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Гардаш Ольга Николаевна</dc:creator>
  <cp:lastModifiedBy>Пользователь</cp:lastModifiedBy>
  <cp:lastPrinted>2016-10-23T15:41:34Z</cp:lastPrinted>
  <dcterms:created xsi:type="dcterms:W3CDTF">2014-11-26T07:57:26Z</dcterms:created>
  <dcterms:modified xsi:type="dcterms:W3CDTF">2017-01-16T00:15:03Z</dcterms:modified>
</cp:coreProperties>
</file>